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Z:\3 - LICITAÇÕES\- 07 - PREGÃO ELETRÔNICO\2026\PE - 002 - 2026 - Obra Execução CRG CPRM Proj. 7872\"/>
    </mc:Choice>
  </mc:AlternateContent>
  <bookViews>
    <workbookView xWindow="0" yWindow="0" windowWidth="20490" windowHeight="6900" tabRatio="738"/>
  </bookViews>
  <sheets>
    <sheet name="Planilha" sheetId="29" r:id="rId1"/>
    <sheet name="BDI" sheetId="39" r:id="rId2"/>
    <sheet name="Plan3" sheetId="21" state="hidden" r:id="rId3"/>
    <sheet name="Plan1" sheetId="24" state="hidden" r:id="rId4"/>
  </sheets>
  <definedNames>
    <definedName name="_SE2">#REF!</definedName>
    <definedName name="_xlnm.Extract">#REF!</definedName>
    <definedName name="_xlnm.Print_Area" localSheetId="0">Planilha!$B$2:$M$861</definedName>
    <definedName name="aux">#REF!</definedName>
    <definedName name="_xlnm.Database">#REF!</definedName>
    <definedName name="çl">#REF!</definedName>
    <definedName name="_xlnm.Criteria">#REF!</definedName>
    <definedName name="dasd">#REF!</definedName>
    <definedName name="DRE">#REF!</definedName>
    <definedName name="DRI">#REF!</definedName>
    <definedName name="dsad">#REF!</definedName>
    <definedName name="_xlnm.Recorder">#REF!</definedName>
    <definedName name="OAE">#REF!</definedName>
    <definedName name="PAV">#REF!</definedName>
    <definedName name="PRE">#REF!</definedName>
    <definedName name="REV">#REF!</definedName>
    <definedName name="SEG">#REF!</definedName>
    <definedName name="SIH">#REF!</definedName>
    <definedName name="SIV">#REF!</definedName>
    <definedName name="_xlnm.Print_Titles" localSheetId="0">Planilha!$1:$8</definedName>
    <definedName name="TR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42" i="29" l="1"/>
  <c r="H18" i="29"/>
  <c r="K11" i="29"/>
  <c r="K10" i="29"/>
  <c r="K12" i="29"/>
  <c r="K13" i="29"/>
  <c r="K14" i="29"/>
  <c r="K15" i="29"/>
  <c r="K16" i="29"/>
  <c r="K17" i="29"/>
  <c r="K18" i="29"/>
  <c r="K19" i="29"/>
  <c r="K24" i="29"/>
  <c r="K25" i="29"/>
  <c r="K26" i="29"/>
  <c r="K27" i="29"/>
  <c r="K28" i="29"/>
  <c r="K29" i="29"/>
  <c r="K30" i="29"/>
  <c r="K31" i="29"/>
  <c r="K32" i="29"/>
  <c r="K33" i="29"/>
  <c r="K34" i="29"/>
  <c r="K35" i="29"/>
  <c r="K36" i="29"/>
  <c r="K37" i="29"/>
  <c r="K38" i="29"/>
  <c r="K39" i="29"/>
  <c r="K40" i="29"/>
  <c r="K41" i="29"/>
  <c r="K43" i="29"/>
  <c r="K44" i="29"/>
  <c r="K45" i="29"/>
  <c r="K47" i="29"/>
  <c r="K51" i="29"/>
  <c r="K52" i="29"/>
  <c r="K53" i="29"/>
  <c r="K54" i="29"/>
  <c r="K55" i="29"/>
  <c r="K56" i="29"/>
  <c r="K57" i="29"/>
  <c r="K58" i="29"/>
  <c r="K59" i="29"/>
  <c r="K60" i="29"/>
  <c r="K61" i="29"/>
  <c r="K67" i="29"/>
  <c r="K68" i="29"/>
  <c r="K69" i="29"/>
  <c r="K70" i="29"/>
  <c r="K71" i="29"/>
  <c r="K72" i="29"/>
  <c r="K73" i="29"/>
  <c r="K74" i="29"/>
  <c r="K75" i="29"/>
  <c r="K76" i="29"/>
  <c r="K77" i="29"/>
  <c r="K78" i="29"/>
  <c r="K79" i="29"/>
  <c r="K80" i="29"/>
  <c r="K81" i="29"/>
  <c r="K82" i="29"/>
  <c r="K84" i="29"/>
  <c r="K88" i="29"/>
  <c r="K89" i="29"/>
  <c r="K90" i="29"/>
  <c r="K91" i="29"/>
  <c r="K92" i="29"/>
  <c r="K93" i="29"/>
  <c r="K94" i="29"/>
  <c r="K95" i="29"/>
  <c r="K96" i="29"/>
  <c r="K98" i="29"/>
  <c r="K99" i="29"/>
  <c r="K100" i="29"/>
  <c r="K101" i="29"/>
  <c r="K102" i="29"/>
  <c r="K103" i="29"/>
  <c r="K104" i="29"/>
  <c r="K105" i="29"/>
  <c r="K106" i="29"/>
  <c r="K107" i="29"/>
  <c r="K108" i="29"/>
  <c r="K109" i="29"/>
  <c r="K114" i="29"/>
  <c r="K115" i="29"/>
  <c r="K116" i="29"/>
  <c r="K117" i="29"/>
  <c r="K118" i="29"/>
  <c r="K119" i="29"/>
  <c r="K120" i="29"/>
  <c r="K121" i="29"/>
  <c r="K122" i="29"/>
  <c r="K123" i="29"/>
  <c r="K124" i="29"/>
  <c r="K125" i="29"/>
  <c r="K126" i="29"/>
  <c r="K127" i="29"/>
  <c r="K128" i="29"/>
  <c r="K130" i="29"/>
  <c r="K131" i="29"/>
  <c r="K132" i="29"/>
  <c r="K133" i="29"/>
  <c r="K134" i="29"/>
  <c r="K135" i="29"/>
  <c r="K136" i="29"/>
  <c r="K137" i="29"/>
  <c r="K138" i="29"/>
  <c r="K139" i="29"/>
  <c r="K140" i="29"/>
  <c r="K143" i="29"/>
  <c r="K144" i="29"/>
  <c r="K145" i="29"/>
  <c r="K146" i="29"/>
  <c r="K147" i="29"/>
  <c r="K148" i="29"/>
  <c r="K149" i="29"/>
  <c r="K152" i="29"/>
  <c r="K157" i="29"/>
  <c r="K158" i="29"/>
  <c r="K161" i="29"/>
  <c r="K162" i="29"/>
  <c r="K163" i="29"/>
  <c r="K166" i="29"/>
  <c r="K169" i="29"/>
  <c r="K170" i="29"/>
  <c r="K175" i="29"/>
  <c r="K176" i="29"/>
  <c r="K179" i="29"/>
  <c r="K182" i="29"/>
  <c r="K183" i="29"/>
  <c r="K184" i="29"/>
  <c r="K185" i="29"/>
  <c r="K188" i="29"/>
  <c r="K194" i="29"/>
  <c r="K195" i="29"/>
  <c r="K196" i="29"/>
  <c r="K197" i="29"/>
  <c r="K198" i="29"/>
  <c r="K199" i="29"/>
  <c r="K201" i="29"/>
  <c r="K202" i="29"/>
  <c r="K203" i="29"/>
  <c r="K204" i="29"/>
  <c r="K205" i="29"/>
  <c r="K207" i="29"/>
  <c r="K208" i="29"/>
  <c r="K211" i="29"/>
  <c r="K212" i="29"/>
  <c r="K213" i="29"/>
  <c r="K214" i="29"/>
  <c r="K215" i="29"/>
  <c r="K216" i="29"/>
  <c r="K217" i="29"/>
  <c r="K218" i="29"/>
  <c r="K219" i="29"/>
  <c r="K220" i="29"/>
  <c r="K221" i="29"/>
  <c r="K222" i="29"/>
  <c r="K223" i="29"/>
  <c r="K224" i="29"/>
  <c r="K225" i="29"/>
  <c r="K226" i="29"/>
  <c r="K227" i="29"/>
  <c r="K228" i="29"/>
  <c r="K229" i="29"/>
  <c r="K233" i="29"/>
  <c r="K234" i="29"/>
  <c r="K237" i="29"/>
  <c r="K238" i="29"/>
  <c r="K239" i="29"/>
  <c r="K240" i="29"/>
  <c r="K241" i="29"/>
  <c r="K242" i="29"/>
  <c r="K243" i="29"/>
  <c r="K244" i="29"/>
  <c r="K245" i="29"/>
  <c r="K246" i="29"/>
  <c r="K247" i="29"/>
  <c r="K250" i="29"/>
  <c r="K251" i="29"/>
  <c r="K252" i="29"/>
  <c r="K253" i="29"/>
  <c r="K254" i="29"/>
  <c r="K259" i="29"/>
  <c r="K260" i="29"/>
  <c r="K261" i="29"/>
  <c r="K262" i="29"/>
  <c r="K263" i="29"/>
  <c r="K264" i="29"/>
  <c r="K265" i="29"/>
  <c r="K266" i="29"/>
  <c r="K267" i="29"/>
  <c r="K268" i="29"/>
  <c r="K269" i="29"/>
  <c r="K270" i="29"/>
  <c r="K271" i="29"/>
  <c r="K272" i="29"/>
  <c r="K273" i="29"/>
  <c r="K274" i="29"/>
  <c r="K277" i="29"/>
  <c r="K278" i="29"/>
  <c r="K279" i="29"/>
  <c r="K280" i="29"/>
  <c r="K281" i="29"/>
  <c r="K282" i="29"/>
  <c r="K283" i="29"/>
  <c r="K284" i="29"/>
  <c r="K285" i="29"/>
  <c r="K288" i="29"/>
  <c r="K289" i="29"/>
  <c r="K290" i="29"/>
  <c r="K291" i="29"/>
  <c r="K292" i="29"/>
  <c r="K293" i="29"/>
  <c r="K296" i="29"/>
  <c r="K297" i="29"/>
  <c r="K298" i="29"/>
  <c r="K299" i="29"/>
  <c r="K300" i="29"/>
  <c r="K301" i="29"/>
  <c r="K302" i="29"/>
  <c r="K303" i="29"/>
  <c r="K304" i="29"/>
  <c r="K307" i="29"/>
  <c r="K308" i="29"/>
  <c r="K309" i="29"/>
  <c r="K310" i="29"/>
  <c r="K313" i="29"/>
  <c r="K314" i="29"/>
  <c r="K315" i="29"/>
  <c r="K316" i="29"/>
  <c r="K317" i="29"/>
  <c r="K318" i="29"/>
  <c r="K319" i="29"/>
  <c r="K320" i="29"/>
  <c r="K321" i="29"/>
  <c r="K322" i="29"/>
  <c r="K323" i="29"/>
  <c r="K324" i="29"/>
  <c r="K325" i="29"/>
  <c r="K326" i="29"/>
  <c r="K327" i="29"/>
  <c r="K328" i="29"/>
  <c r="K329" i="29"/>
  <c r="K330" i="29"/>
  <c r="K331" i="29"/>
  <c r="K332" i="29"/>
  <c r="K333" i="29"/>
  <c r="K334" i="29"/>
  <c r="K335" i="29"/>
  <c r="K338" i="29"/>
  <c r="K339" i="29"/>
  <c r="K340" i="29"/>
  <c r="K341" i="29"/>
  <c r="K342" i="29"/>
  <c r="K343" i="29"/>
  <c r="K344" i="29"/>
  <c r="K345" i="29"/>
  <c r="K346" i="29"/>
  <c r="K347" i="29"/>
  <c r="K348" i="29"/>
  <c r="K349" i="29"/>
  <c r="K350" i="29"/>
  <c r="K353" i="29"/>
  <c r="K354" i="29"/>
  <c r="K355" i="29"/>
  <c r="K356" i="29"/>
  <c r="K357" i="29"/>
  <c r="K358" i="29"/>
  <c r="K359" i="29"/>
  <c r="K360" i="29"/>
  <c r="K361" i="29"/>
  <c r="K362" i="29"/>
  <c r="K363" i="29"/>
  <c r="K364" i="29"/>
  <c r="K365" i="29"/>
  <c r="K366" i="29"/>
  <c r="K367" i="29"/>
  <c r="K368" i="29"/>
  <c r="K369" i="29"/>
  <c r="K370" i="29"/>
  <c r="K371" i="29"/>
  <c r="K372" i="29"/>
  <c r="K373" i="29"/>
  <c r="K374" i="29"/>
  <c r="K375" i="29"/>
  <c r="K376" i="29"/>
  <c r="K377" i="29"/>
  <c r="K380" i="29"/>
  <c r="K381" i="29"/>
  <c r="K384" i="29"/>
  <c r="K385" i="29"/>
  <c r="K386" i="29"/>
  <c r="K387" i="29"/>
  <c r="K388" i="29"/>
  <c r="K389" i="29"/>
  <c r="K390" i="29"/>
  <c r="K391" i="29"/>
  <c r="K392" i="29"/>
  <c r="K393" i="29"/>
  <c r="K394" i="29"/>
  <c r="K395" i="29"/>
  <c r="K396" i="29"/>
  <c r="K399" i="29"/>
  <c r="K404" i="29"/>
  <c r="K417" i="29"/>
  <c r="K418" i="29"/>
  <c r="K419" i="29"/>
  <c r="K420" i="29"/>
  <c r="K425" i="29"/>
  <c r="K426" i="29"/>
  <c r="K427" i="29"/>
  <c r="K428" i="29"/>
  <c r="K429" i="29"/>
  <c r="K432" i="29"/>
  <c r="K435" i="29"/>
  <c r="K436" i="29"/>
  <c r="K439" i="29"/>
  <c r="K440" i="29"/>
  <c r="K441" i="29"/>
  <c r="K442" i="29"/>
  <c r="K445" i="29"/>
  <c r="K446" i="29"/>
  <c r="K447" i="29"/>
  <c r="K448" i="29"/>
  <c r="K449" i="29"/>
  <c r="K450" i="29"/>
  <c r="K451" i="29"/>
  <c r="K452" i="29"/>
  <c r="K455" i="29"/>
  <c r="K456" i="29"/>
  <c r="K457" i="29"/>
  <c r="K458" i="29"/>
  <c r="K461" i="29"/>
  <c r="K462" i="29"/>
  <c r="K463" i="29"/>
  <c r="K464" i="29"/>
  <c r="K467" i="29"/>
  <c r="K468" i="29"/>
  <c r="K469" i="29"/>
  <c r="K470" i="29"/>
  <c r="K471" i="29"/>
  <c r="K472" i="29"/>
  <c r="K473" i="29"/>
  <c r="K478" i="29"/>
  <c r="K479" i="29"/>
  <c r="K480" i="29"/>
  <c r="K481" i="29"/>
  <c r="K482" i="29"/>
  <c r="K483" i="29"/>
  <c r="K484" i="29"/>
  <c r="K485" i="29"/>
  <c r="K486" i="29"/>
  <c r="K487" i="29"/>
  <c r="K488" i="29"/>
  <c r="K489" i="29"/>
  <c r="K490" i="29"/>
  <c r="K491" i="29"/>
  <c r="K494" i="29"/>
  <c r="K495" i="29"/>
  <c r="K496" i="29"/>
  <c r="K497" i="29"/>
  <c r="K498" i="29"/>
  <c r="K499" i="29"/>
  <c r="K500" i="29"/>
  <c r="K501" i="29"/>
  <c r="K504" i="29"/>
  <c r="K505" i="29"/>
  <c r="K506" i="29"/>
  <c r="K509" i="29"/>
  <c r="K510" i="29"/>
  <c r="K511" i="29"/>
  <c r="K512" i="29"/>
  <c r="K513" i="29"/>
  <c r="K514" i="29"/>
  <c r="K515" i="29"/>
  <c r="K516" i="29"/>
  <c r="K517" i="29"/>
  <c r="K518" i="29"/>
  <c r="K519" i="29"/>
  <c r="K520" i="29"/>
  <c r="K521" i="29"/>
  <c r="K522" i="29"/>
  <c r="K523" i="29"/>
  <c r="K524" i="29"/>
  <c r="K525" i="29"/>
  <c r="K526" i="29"/>
  <c r="K529" i="29"/>
  <c r="K530" i="29"/>
  <c r="K531" i="29"/>
  <c r="K532" i="29"/>
  <c r="K533" i="29"/>
  <c r="K534" i="29"/>
  <c r="K535" i="29"/>
  <c r="K536" i="29"/>
  <c r="K537" i="29"/>
  <c r="K540" i="29"/>
  <c r="K541" i="29"/>
  <c r="K542" i="29"/>
  <c r="K543" i="29"/>
  <c r="K544" i="29"/>
  <c r="K545" i="29"/>
  <c r="K546" i="29"/>
  <c r="K551" i="29"/>
  <c r="K552" i="29"/>
  <c r="K553" i="29"/>
  <c r="K554" i="29"/>
  <c r="K555" i="29"/>
  <c r="K556" i="29"/>
  <c r="K559" i="29"/>
  <c r="K560" i="29"/>
  <c r="K561" i="29"/>
  <c r="K562" i="29"/>
  <c r="K563" i="29"/>
  <c r="K564" i="29"/>
  <c r="K565" i="29"/>
  <c r="K566" i="29"/>
  <c r="K567" i="29"/>
  <c r="K568" i="29"/>
  <c r="K569" i="29"/>
  <c r="K570" i="29"/>
  <c r="K571" i="29"/>
  <c r="K577" i="29"/>
  <c r="K578" i="29"/>
  <c r="K579" i="29"/>
  <c r="K582" i="29"/>
  <c r="K583" i="29"/>
  <c r="K588" i="29"/>
  <c r="K589" i="29"/>
  <c r="K590" i="29"/>
  <c r="K591" i="29"/>
  <c r="K592" i="29"/>
  <c r="K593" i="29"/>
  <c r="K594" i="29"/>
  <c r="K595" i="29"/>
  <c r="K596" i="29"/>
  <c r="K597" i="29"/>
  <c r="K600" i="29"/>
  <c r="K601" i="29"/>
  <c r="K602" i="29"/>
  <c r="K603" i="29"/>
  <c r="K604" i="29"/>
  <c r="K605" i="29"/>
  <c r="K606" i="29"/>
  <c r="K607" i="29"/>
  <c r="K608" i="29"/>
  <c r="K609" i="29"/>
  <c r="K612" i="29"/>
  <c r="K613" i="29"/>
  <c r="K614" i="29"/>
  <c r="K615" i="29"/>
  <c r="K616" i="29"/>
  <c r="K617" i="29"/>
  <c r="K618" i="29"/>
  <c r="K619" i="29"/>
  <c r="K620" i="29"/>
  <c r="K621" i="29"/>
  <c r="K622" i="29"/>
  <c r="K623" i="29"/>
  <c r="K624" i="29"/>
  <c r="K625" i="29"/>
  <c r="K626" i="29"/>
  <c r="K627" i="29"/>
  <c r="K628" i="29"/>
  <c r="K631" i="29"/>
  <c r="K632" i="29"/>
  <c r="K633" i="29"/>
  <c r="K634" i="29"/>
  <c r="K635" i="29"/>
  <c r="K636" i="29"/>
  <c r="K637" i="29"/>
  <c r="K638" i="29"/>
  <c r="K639" i="29"/>
  <c r="K640" i="29"/>
  <c r="K641" i="29"/>
  <c r="K642" i="29"/>
  <c r="K643" i="29"/>
  <c r="K646" i="29"/>
  <c r="K647" i="29"/>
  <c r="K648" i="29"/>
  <c r="K649" i="29"/>
  <c r="K650" i="29"/>
  <c r="K653" i="29"/>
  <c r="K654" i="29"/>
  <c r="K655" i="29"/>
  <c r="K656" i="29"/>
  <c r="K657" i="29"/>
  <c r="K658" i="29"/>
  <c r="K659" i="29"/>
  <c r="K660" i="29"/>
  <c r="K661" i="29"/>
  <c r="K662" i="29"/>
  <c r="K663" i="29"/>
  <c r="K664" i="29"/>
  <c r="K665" i="29"/>
  <c r="K666" i="29"/>
  <c r="K667" i="29"/>
  <c r="K668" i="29"/>
  <c r="K669" i="29"/>
  <c r="K670" i="29"/>
  <c r="K671" i="29"/>
  <c r="K672" i="29"/>
  <c r="K673" i="29"/>
  <c r="K674" i="29"/>
  <c r="K675" i="29"/>
  <c r="K676" i="29"/>
  <c r="K677" i="29"/>
  <c r="K678" i="29"/>
  <c r="K679" i="29"/>
  <c r="K682" i="29"/>
  <c r="K683" i="29"/>
  <c r="K684" i="29"/>
  <c r="K687" i="29"/>
  <c r="K688" i="29"/>
  <c r="K689" i="29"/>
  <c r="K690" i="29"/>
  <c r="K691" i="29"/>
  <c r="K692" i="29"/>
  <c r="K693" i="29"/>
  <c r="K694" i="29"/>
  <c r="K699" i="29"/>
  <c r="K700" i="29"/>
  <c r="K703" i="29"/>
  <c r="K704" i="29"/>
  <c r="K707" i="29"/>
  <c r="K710" i="29"/>
  <c r="K711" i="29"/>
  <c r="K716" i="29"/>
  <c r="K717" i="29"/>
  <c r="K720" i="29"/>
  <c r="K721" i="29"/>
  <c r="K722" i="29"/>
  <c r="K725" i="29"/>
  <c r="K730" i="29"/>
  <c r="K733" i="29"/>
  <c r="K734" i="29"/>
  <c r="K735" i="29"/>
  <c r="K736" i="29"/>
  <c r="K739" i="29"/>
  <c r="K742" i="29"/>
  <c r="K743" i="29"/>
  <c r="K744" i="29"/>
  <c r="K745" i="29"/>
  <c r="K746" i="29"/>
  <c r="K747" i="29"/>
  <c r="K748" i="29"/>
  <c r="K749" i="29"/>
  <c r="K750" i="29"/>
  <c r="K751" i="29"/>
  <c r="K752" i="29"/>
  <c r="K753" i="29"/>
  <c r="K754" i="29"/>
  <c r="K755" i="29"/>
  <c r="K758" i="29"/>
  <c r="K759" i="29"/>
  <c r="K760" i="29"/>
  <c r="K763" i="29"/>
  <c r="K766" i="29"/>
  <c r="K767" i="29"/>
  <c r="K768" i="29"/>
  <c r="K771" i="29"/>
  <c r="K772" i="29"/>
  <c r="K775" i="29"/>
  <c r="K780" i="29"/>
  <c r="K781" i="29"/>
  <c r="K784" i="29"/>
  <c r="K785" i="29"/>
  <c r="K788" i="29"/>
  <c r="K789" i="29"/>
  <c r="K790" i="29"/>
  <c r="K791" i="29"/>
  <c r="K792" i="29"/>
  <c r="K793" i="29"/>
  <c r="K794" i="29"/>
  <c r="K795" i="29"/>
  <c r="K800" i="29"/>
  <c r="K801" i="29"/>
  <c r="K802" i="29"/>
  <c r="K805" i="29"/>
  <c r="K806" i="29"/>
  <c r="K807" i="29"/>
  <c r="K810" i="29"/>
  <c r="K814" i="29"/>
  <c r="K815" i="29"/>
  <c r="K820" i="29"/>
  <c r="K821" i="29"/>
  <c r="K822" i="29"/>
  <c r="K823" i="29"/>
  <c r="K825" i="29"/>
  <c r="K826" i="29"/>
  <c r="K827" i="29"/>
  <c r="K828" i="29"/>
  <c r="K829" i="29"/>
  <c r="K830" i="29"/>
  <c r="K831" i="29"/>
  <c r="K832" i="29"/>
  <c r="K833" i="29"/>
  <c r="K834" i="29"/>
  <c r="K835" i="29"/>
  <c r="K839" i="29"/>
  <c r="K840" i="29"/>
  <c r="K841" i="29"/>
  <c r="K842" i="29"/>
  <c r="K843" i="29"/>
  <c r="K844" i="29"/>
  <c r="K845" i="29"/>
  <c r="K846" i="29"/>
  <c r="K847" i="29"/>
  <c r="K848" i="29"/>
  <c r="L546" i="29" l="1"/>
  <c r="L487" i="29"/>
  <c r="L447" i="29"/>
  <c r="L470" i="29"/>
  <c r="L471" i="29"/>
  <c r="L469" i="29"/>
  <c r="L441" i="29" l="1"/>
  <c r="L445" i="29" l="1"/>
  <c r="E17" i="39"/>
  <c r="D12" i="39"/>
  <c r="E26" i="39" s="1"/>
  <c r="D3" i="24"/>
  <c r="E3" i="24"/>
  <c r="B7" i="21"/>
  <c r="L561" i="29" l="1"/>
  <c r="L725" i="29"/>
  <c r="L724" i="29" s="1"/>
  <c r="L568" i="29"/>
  <c r="L468" i="29"/>
  <c r="L448" i="29"/>
  <c r="L451" i="29"/>
  <c r="L467" i="29"/>
  <c r="L560" i="29"/>
  <c r="L208" i="29"/>
  <c r="L461" i="29"/>
  <c r="L463" i="29"/>
  <c r="L449" i="29"/>
  <c r="L582" i="29"/>
  <c r="L462" i="29"/>
  <c r="L472" i="29"/>
  <c r="L88" i="29"/>
  <c r="L456" i="29"/>
  <c r="L446" i="29"/>
  <c r="L420" i="29"/>
  <c r="L843" i="29"/>
  <c r="L457" i="29"/>
  <c r="L440" i="29"/>
  <c r="L247" i="29"/>
  <c r="L419" i="29"/>
  <c r="L707" i="29"/>
  <c r="L706" i="29" s="1"/>
  <c r="L450" i="29"/>
  <c r="L532" i="29"/>
  <c r="L534" i="29"/>
  <c r="L533" i="29"/>
  <c r="L429" i="29"/>
  <c r="L439" i="29"/>
  <c r="L25" i="29"/>
  <c r="L823" i="29"/>
  <c r="L494" i="29"/>
  <c r="L512" i="29"/>
  <c r="L26" i="29"/>
  <c r="L571" i="29"/>
  <c r="L198" i="29"/>
  <c r="L806" i="29"/>
  <c r="L41" i="29"/>
  <c r="L55" i="29"/>
  <c r="L820" i="29"/>
  <c r="L810" i="29"/>
  <c r="L809" i="29" s="1"/>
  <c r="L90" i="29"/>
  <c r="L11" i="29"/>
  <c r="L827" i="29"/>
  <c r="L795" i="29"/>
  <c r="L38" i="29"/>
  <c r="L840" i="29"/>
  <c r="L704" i="29"/>
  <c r="L555" i="29"/>
  <c r="L541" i="29"/>
  <c r="L526" i="29"/>
  <c r="L518" i="29"/>
  <c r="L788" i="29"/>
  <c r="L483" i="29"/>
  <c r="L207" i="29"/>
  <c r="L130" i="29"/>
  <c r="L540" i="29"/>
  <c r="L194" i="29"/>
  <c r="L98" i="29"/>
  <c r="L485" i="29"/>
  <c r="L162" i="29"/>
  <c r="L140" i="29"/>
  <c r="L58" i="29"/>
  <c r="L721" i="29"/>
  <c r="L495" i="29"/>
  <c r="L107" i="29"/>
  <c r="L92" i="29"/>
  <c r="L59" i="29"/>
  <c r="L54" i="29"/>
  <c r="L45" i="29"/>
  <c r="L490" i="29"/>
  <c r="L51" i="29"/>
  <c r="L24" i="29"/>
  <c r="L12" i="29"/>
  <c r="L839" i="29"/>
  <c r="L846" i="29"/>
  <c r="L790" i="29"/>
  <c r="L720" i="29"/>
  <c r="L716" i="29"/>
  <c r="L514" i="29"/>
  <c r="L183" i="29"/>
  <c r="L135" i="29"/>
  <c r="L101" i="29"/>
  <c r="L94" i="29"/>
  <c r="L53" i="29"/>
  <c r="L841" i="29"/>
  <c r="L832" i="29"/>
  <c r="L699" i="29"/>
  <c r="L559" i="29"/>
  <c r="L91" i="29"/>
  <c r="L77" i="29"/>
  <c r="L848" i="29"/>
  <c r="L520" i="29"/>
  <c r="L513" i="29"/>
  <c r="L484" i="29"/>
  <c r="L204" i="29"/>
  <c r="L93" i="29"/>
  <c r="L35" i="29"/>
  <c r="L800" i="29"/>
  <c r="L566" i="29"/>
  <c r="L184" i="29"/>
  <c r="L57" i="29"/>
  <c r="L844" i="29"/>
  <c r="L805" i="29"/>
  <c r="L801" i="29"/>
  <c r="L792" i="29"/>
  <c r="L780" i="29"/>
  <c r="L722" i="29"/>
  <c r="L556" i="29"/>
  <c r="L554" i="29"/>
  <c r="L771" i="29"/>
  <c r="L161" i="29"/>
  <c r="L464" i="29"/>
  <c r="L845" i="29"/>
  <c r="L730" i="29"/>
  <c r="L729" i="29" s="1"/>
  <c r="L717" i="29"/>
  <c r="L700" i="29"/>
  <c r="L847" i="29"/>
  <c r="L569" i="29"/>
  <c r="L567" i="29"/>
  <c r="L553" i="29"/>
  <c r="L545" i="29"/>
  <c r="L510" i="29"/>
  <c r="L501" i="29"/>
  <c r="L496" i="29"/>
  <c r="L163" i="29"/>
  <c r="L102" i="29"/>
  <c r="L10" i="29"/>
  <c r="L542" i="29"/>
  <c r="L519" i="29"/>
  <c r="L195" i="29"/>
  <c r="L139" i="29"/>
  <c r="L134" i="29"/>
  <c r="L106" i="29"/>
  <c r="L500" i="29"/>
  <c r="L491" i="29"/>
  <c r="L131" i="29"/>
  <c r="L104" i="29"/>
  <c r="L60" i="29"/>
  <c r="L52" i="29"/>
  <c r="L37" i="29"/>
  <c r="L18" i="29"/>
  <c r="L16" i="29"/>
  <c r="L14" i="29"/>
  <c r="L39" i="29"/>
  <c r="L158" i="29"/>
  <c r="L133" i="29"/>
  <c r="L103" i="29"/>
  <c r="L44" i="29"/>
  <c r="L36" i="29"/>
  <c r="L13" i="29"/>
  <c r="L205" i="29"/>
  <c r="L185" i="29"/>
  <c r="L157" i="29"/>
  <c r="L105" i="29"/>
  <c r="L84" i="29"/>
  <c r="L551" i="29"/>
  <c r="L511" i="29"/>
  <c r="L497" i="29"/>
  <c r="L239" i="29"/>
  <c r="L132" i="29"/>
  <c r="L78" i="29"/>
  <c r="L70" i="29"/>
  <c r="L19" i="29"/>
  <c r="L17" i="29"/>
  <c r="L15" i="29"/>
  <c r="L76" i="29"/>
  <c r="L56" i="29"/>
  <c r="L822" i="29"/>
  <c r="L828" i="29"/>
  <c r="L793" i="29"/>
  <c r="L791" i="29"/>
  <c r="L781" i="29"/>
  <c r="L802" i="29"/>
  <c r="L807" i="29"/>
  <c r="L794" i="29"/>
  <c r="L552" i="29"/>
  <c r="L570" i="29"/>
  <c r="L175" i="29"/>
  <c r="L138" i="29"/>
  <c r="L128" i="29"/>
  <c r="L188" i="29"/>
  <c r="L89" i="29"/>
  <c r="L588" i="29" l="1"/>
  <c r="L124" i="29"/>
  <c r="L108" i="29"/>
  <c r="L27" i="29"/>
  <c r="L524" i="29"/>
  <c r="L482" i="29"/>
  <c r="L529" i="29"/>
  <c r="L182" i="29"/>
  <c r="L181" i="29" s="1"/>
  <c r="L136" i="29"/>
  <c r="L201" i="29"/>
  <c r="L499" i="29"/>
  <c r="L115" i="29"/>
  <c r="L739" i="29"/>
  <c r="L738" i="29" s="1"/>
  <c r="L530" i="29"/>
  <c r="L833" i="29"/>
  <c r="L564" i="29"/>
  <c r="L772" i="29"/>
  <c r="L770" i="29" s="1"/>
  <c r="L481" i="29"/>
  <c r="L583" i="29"/>
  <c r="L581" i="29" s="1"/>
  <c r="L711" i="29"/>
  <c r="L838" i="29"/>
  <c r="L179" i="29"/>
  <c r="L178" i="29" s="1"/>
  <c r="L710" i="29"/>
  <c r="L562" i="29"/>
  <c r="L166" i="29"/>
  <c r="L165" i="29" s="1"/>
  <c r="L480" i="29"/>
  <c r="L120" i="29"/>
  <c r="L246" i="29"/>
  <c r="L531" i="29"/>
  <c r="L387" i="29"/>
  <c r="L536" i="29"/>
  <c r="L537" i="29"/>
  <c r="L535" i="29"/>
  <c r="L452" i="29"/>
  <c r="L444" i="29" s="1"/>
  <c r="L40" i="29"/>
  <c r="L118" i="29"/>
  <c r="L292" i="29"/>
  <c r="L278" i="29"/>
  <c r="L123" i="29"/>
  <c r="L293" i="29"/>
  <c r="L473" i="29"/>
  <c r="L466" i="29" s="1"/>
  <c r="L516" i="29"/>
  <c r="L240" i="29"/>
  <c r="L279" i="29"/>
  <c r="L417" i="29"/>
  <c r="L418" i="29"/>
  <c r="L506" i="29"/>
  <c r="L427" i="29"/>
  <c r="L117" i="29"/>
  <c r="L789" i="29"/>
  <c r="L787" i="29" s="1"/>
  <c r="L125" i="29"/>
  <c r="L486" i="29"/>
  <c r="L835" i="29"/>
  <c r="L831" i="29"/>
  <c r="L122" i="29"/>
  <c r="L442" i="29"/>
  <c r="L438" i="29" s="1"/>
  <c r="L830" i="29"/>
  <c r="L96" i="29"/>
  <c r="L121" i="29"/>
  <c r="L509" i="29"/>
  <c r="L565" i="29"/>
  <c r="L458" i="29"/>
  <c r="L498" i="29"/>
  <c r="L79" i="29"/>
  <c r="L109" i="29"/>
  <c r="L779" i="29"/>
  <c r="L563" i="29"/>
  <c r="L80" i="29"/>
  <c r="L116" i="29"/>
  <c r="L61" i="29"/>
  <c r="L50" i="29" s="1"/>
  <c r="L95" i="29"/>
  <c r="L119" i="29"/>
  <c r="L826" i="29"/>
  <c r="L479" i="29"/>
  <c r="L99" i="29"/>
  <c r="L715" i="29"/>
  <c r="L460" i="29"/>
  <c r="L698" i="29"/>
  <c r="L719" i="29"/>
  <c r="L160" i="29"/>
  <c r="L156" i="29"/>
  <c r="L550" i="29"/>
  <c r="L9" i="29"/>
  <c r="L799" i="29"/>
  <c r="L187" i="29"/>
  <c r="L804" i="29"/>
  <c r="L384" i="29" l="1"/>
  <c r="L114" i="29"/>
  <c r="L664" i="29"/>
  <c r="L638" i="29"/>
  <c r="L356" i="29"/>
  <c r="L662" i="29"/>
  <c r="L632" i="29"/>
  <c r="L147" i="29"/>
  <c r="L318" i="29"/>
  <c r="L325" i="29"/>
  <c r="L370" i="29"/>
  <c r="L386" i="29"/>
  <c r="L349" i="29"/>
  <c r="L334" i="29"/>
  <c r="L489" i="29"/>
  <c r="L646" i="29"/>
  <c r="L649" i="29"/>
  <c r="L603" i="29"/>
  <c r="L323" i="29"/>
  <c r="L760" i="29"/>
  <c r="L396" i="29"/>
  <c r="L343" i="29"/>
  <c r="L367" i="29"/>
  <c r="L624" i="29"/>
  <c r="L369" i="29"/>
  <c r="L688" i="29"/>
  <c r="L392" i="29"/>
  <c r="L684" i="29"/>
  <c r="L592" i="29"/>
  <c r="L271" i="29"/>
  <c r="L672" i="29"/>
  <c r="L263" i="29"/>
  <c r="L316" i="29"/>
  <c r="L315" i="29"/>
  <c r="L82" i="29"/>
  <c r="L33" i="29"/>
  <c r="L355" i="29"/>
  <c r="L34" i="29"/>
  <c r="L221" i="29"/>
  <c r="L373" i="29"/>
  <c r="L670" i="29"/>
  <c r="L606" i="29"/>
  <c r="L291" i="29"/>
  <c r="L595" i="29"/>
  <c r="L304" i="29"/>
  <c r="L303" i="29"/>
  <c r="L360" i="29"/>
  <c r="L234" i="29"/>
  <c r="L277" i="29"/>
  <c r="L333" i="29"/>
  <c r="L226" i="29"/>
  <c r="L669" i="29"/>
  <c r="L665" i="29"/>
  <c r="L692" i="29"/>
  <c r="L282" i="29"/>
  <c r="L609" i="29"/>
  <c r="L283" i="29"/>
  <c r="L328" i="29"/>
  <c r="L216" i="29"/>
  <c r="L389" i="29"/>
  <c r="L358" i="29"/>
  <c r="L297" i="29"/>
  <c r="L636" i="29"/>
  <c r="L308" i="29"/>
  <c r="L617" i="29"/>
  <c r="L775" i="29"/>
  <c r="L774" i="29" s="1"/>
  <c r="L675" i="29"/>
  <c r="L219" i="29"/>
  <c r="L223" i="29"/>
  <c r="L478" i="29"/>
  <c r="L341" i="29"/>
  <c r="L353" i="29"/>
  <c r="L260" i="29"/>
  <c r="L653" i="29"/>
  <c r="L310" i="29"/>
  <c r="L634" i="29"/>
  <c r="L679" i="29"/>
  <c r="L391" i="29"/>
  <c r="L285" i="29"/>
  <c r="L596" i="29"/>
  <c r="L327" i="29"/>
  <c r="L633" i="29"/>
  <c r="L314" i="29"/>
  <c r="L618" i="29"/>
  <c r="L335" i="29"/>
  <c r="L322" i="29"/>
  <c r="L621" i="29"/>
  <c r="L615" i="29"/>
  <c r="L281" i="29"/>
  <c r="L137" i="29"/>
  <c r="L69" i="29"/>
  <c r="L250" i="29"/>
  <c r="L298" i="29"/>
  <c r="L344" i="29"/>
  <c r="L347" i="29"/>
  <c r="L525" i="29"/>
  <c r="L262" i="29"/>
  <c r="L261" i="29"/>
  <c r="L243" i="29"/>
  <c r="L694" i="29"/>
  <c r="L242" i="29"/>
  <c r="L385" i="29"/>
  <c r="L691" i="29"/>
  <c r="L270" i="29"/>
  <c r="L269" i="29"/>
  <c r="L143" i="29"/>
  <c r="L663" i="29"/>
  <c r="L211" i="29"/>
  <c r="L307" i="29"/>
  <c r="L225" i="29"/>
  <c r="L170" i="29"/>
  <c r="L690" i="29"/>
  <c r="L374" i="29"/>
  <c r="L215" i="29"/>
  <c r="L214" i="29"/>
  <c r="L381" i="29"/>
  <c r="L237" i="29"/>
  <c r="L647" i="29"/>
  <c r="L324" i="29"/>
  <c r="L266" i="29"/>
  <c r="L332" i="29"/>
  <c r="L660" i="29"/>
  <c r="L30" i="29"/>
  <c r="L253" i="29"/>
  <c r="L359" i="29"/>
  <c r="L169" i="29"/>
  <c r="L274" i="29"/>
  <c r="L365" i="29"/>
  <c r="L829" i="29"/>
  <c r="L661" i="29"/>
  <c r="L213" i="29"/>
  <c r="L522" i="29"/>
  <c r="L32" i="29"/>
  <c r="L375" i="29"/>
  <c r="L612" i="29"/>
  <c r="L641" i="29"/>
  <c r="L377" i="29"/>
  <c r="L264" i="29"/>
  <c r="L814" i="29"/>
  <c r="L687" i="29"/>
  <c r="L259" i="29"/>
  <c r="L309" i="29"/>
  <c r="L614" i="29"/>
  <c r="L597" i="29"/>
  <c r="L319" i="29"/>
  <c r="L650" i="29"/>
  <c r="L623" i="29"/>
  <c r="L289" i="29"/>
  <c r="L338" i="29"/>
  <c r="L668" i="29"/>
  <c r="L625" i="29"/>
  <c r="L607" i="29"/>
  <c r="L600" i="29"/>
  <c r="L655" i="29"/>
  <c r="L331" i="29"/>
  <c r="L388" i="29"/>
  <c r="L339" i="29"/>
  <c r="L361" i="29"/>
  <c r="L613" i="29"/>
  <c r="L673" i="29"/>
  <c r="L217" i="29"/>
  <c r="L300" i="29"/>
  <c r="L666" i="29"/>
  <c r="L224" i="29"/>
  <c r="L273" i="29"/>
  <c r="L222" i="29"/>
  <c r="L68" i="29"/>
  <c r="L146" i="29"/>
  <c r="L604" i="29"/>
  <c r="L320" i="29"/>
  <c r="L345" i="29"/>
  <c r="L227" i="29"/>
  <c r="L321" i="29"/>
  <c r="L656" i="29"/>
  <c r="L380" i="29"/>
  <c r="L212" i="29"/>
  <c r="L228" i="29"/>
  <c r="L594" i="29"/>
  <c r="L241" i="29"/>
  <c r="L393" i="29"/>
  <c r="L302" i="29"/>
  <c r="L404" i="29"/>
  <c r="L403" i="29" s="1"/>
  <c r="L455" i="29"/>
  <c r="L454" i="29" s="1"/>
  <c r="L203" i="29"/>
  <c r="L238" i="29"/>
  <c r="L654" i="29"/>
  <c r="L642" i="29"/>
  <c r="L677" i="29"/>
  <c r="L268" i="29"/>
  <c r="L627" i="29"/>
  <c r="L366" i="29"/>
  <c r="L399" i="29"/>
  <c r="L398" i="29" s="1"/>
  <c r="L288" i="29"/>
  <c r="L28" i="29"/>
  <c r="L301" i="29"/>
  <c r="L671" i="29"/>
  <c r="L515" i="29"/>
  <c r="L657" i="29"/>
  <c r="L619" i="29"/>
  <c r="L591" i="29"/>
  <c r="L635" i="29"/>
  <c r="L683" i="29"/>
  <c r="L252" i="29"/>
  <c r="L639" i="29"/>
  <c r="L357" i="29"/>
  <c r="L376" i="29"/>
  <c r="L667" i="29"/>
  <c r="L601" i="29"/>
  <c r="L299" i="29"/>
  <c r="L280" i="29"/>
  <c r="L350" i="29"/>
  <c r="L628" i="29"/>
  <c r="L29" i="29"/>
  <c r="L346" i="29"/>
  <c r="L290" i="29"/>
  <c r="L364" i="29"/>
  <c r="L689" i="29"/>
  <c r="L245" i="29"/>
  <c r="L81" i="29"/>
  <c r="L768" i="29"/>
  <c r="L602" i="29"/>
  <c r="L363" i="29"/>
  <c r="L626" i="29"/>
  <c r="L605" i="29"/>
  <c r="L368" i="29"/>
  <c r="L229" i="29"/>
  <c r="L693" i="29"/>
  <c r="L233" i="29"/>
  <c r="L232" i="29" s="1"/>
  <c r="L616" i="29"/>
  <c r="L254" i="29"/>
  <c r="L590" i="29"/>
  <c r="L317" i="29"/>
  <c r="L31" i="29"/>
  <c r="L340" i="29"/>
  <c r="L678" i="29"/>
  <c r="L244" i="29"/>
  <c r="L342" i="29"/>
  <c r="L251" i="29"/>
  <c r="L631" i="29"/>
  <c r="L620" i="29"/>
  <c r="L640" i="29"/>
  <c r="L643" i="29"/>
  <c r="L658" i="29"/>
  <c r="L362" i="29"/>
  <c r="L144" i="29"/>
  <c r="L354" i="29"/>
  <c r="L267" i="29"/>
  <c r="L371" i="29"/>
  <c r="L330" i="29"/>
  <c r="L394" i="29"/>
  <c r="L372" i="29"/>
  <c r="L622" i="29"/>
  <c r="L272" i="29"/>
  <c r="L67" i="29"/>
  <c r="L313" i="29"/>
  <c r="L218" i="29"/>
  <c r="L348" i="29"/>
  <c r="L815" i="29"/>
  <c r="L296" i="29"/>
  <c r="L220" i="29"/>
  <c r="L265" i="29"/>
  <c r="L589" i="29"/>
  <c r="L390" i="29"/>
  <c r="L593" i="29"/>
  <c r="L395" i="29"/>
  <c r="L145" i="29"/>
  <c r="L659" i="29"/>
  <c r="L284" i="29"/>
  <c r="L608" i="29"/>
  <c r="L648" i="29"/>
  <c r="L637" i="29"/>
  <c r="L329" i="29"/>
  <c r="L326" i="29"/>
  <c r="L202" i="29"/>
  <c r="L682" i="29"/>
  <c r="L152" i="29"/>
  <c r="L151" i="29" s="1"/>
  <c r="L426" i="29"/>
  <c r="L436" i="29"/>
  <c r="L73" i="29"/>
  <c r="L674" i="29"/>
  <c r="L71" i="29"/>
  <c r="L72" i="29"/>
  <c r="L149" i="29"/>
  <c r="L676" i="29"/>
  <c r="L100" i="29"/>
  <c r="L86" i="29" s="1"/>
  <c r="L825" i="29"/>
  <c r="L435" i="29"/>
  <c r="L425" i="29"/>
  <c r="L428" i="29"/>
  <c r="L493" i="29"/>
  <c r="L432" i="29"/>
  <c r="L431" i="29" s="1"/>
  <c r="L504" i="29"/>
  <c r="L505" i="29"/>
  <c r="L528" i="29"/>
  <c r="L416" i="29"/>
  <c r="L709" i="29"/>
  <c r="L558" i="29"/>
  <c r="L714" i="29"/>
  <c r="L798" i="29"/>
  <c r="L746" i="29" l="1"/>
  <c r="L747" i="29"/>
  <c r="L196" i="29"/>
  <c r="L199" i="29"/>
  <c r="L745" i="29"/>
  <c r="L743" i="29"/>
  <c r="L742" i="29"/>
  <c r="L821" i="29"/>
  <c r="L751" i="29"/>
  <c r="L176" i="29"/>
  <c r="L174" i="29" s="1"/>
  <c r="L173" i="29" s="1"/>
  <c r="L402" i="29"/>
  <c r="L168" i="29"/>
  <c r="L155" i="29" s="1"/>
  <c r="L813" i="29"/>
  <c r="L306" i="29"/>
  <c r="L645" i="29"/>
  <c r="L210" i="29"/>
  <c r="L276" i="29"/>
  <c r="L379" i="29"/>
  <c r="L599" i="29"/>
  <c r="L249" i="29"/>
  <c r="L258" i="29"/>
  <c r="L611" i="29"/>
  <c r="L686" i="29"/>
  <c r="L587" i="29"/>
  <c r="L434" i="29"/>
  <c r="L337" i="29"/>
  <c r="L75" i="29"/>
  <c r="L148" i="29"/>
  <c r="L142" i="29" s="1"/>
  <c r="L681" i="29"/>
  <c r="L383" i="29"/>
  <c r="L630" i="29"/>
  <c r="L287" i="29"/>
  <c r="L43" i="29"/>
  <c r="L767" i="29"/>
  <c r="L352" i="29"/>
  <c r="L236" i="29"/>
  <c r="L295" i="29"/>
  <c r="L784" i="29"/>
  <c r="L312" i="29"/>
  <c r="L652" i="29"/>
  <c r="L766" i="29"/>
  <c r="L488" i="29"/>
  <c r="L477" i="29" s="1"/>
  <c r="L47" i="29"/>
  <c r="L74" i="29"/>
  <c r="L758" i="29"/>
  <c r="L785" i="29"/>
  <c r="L424" i="29"/>
  <c r="L503" i="29"/>
  <c r="L763" i="29"/>
  <c r="L762" i="29" s="1"/>
  <c r="L834" i="29" l="1"/>
  <c r="L819" i="29" s="1"/>
  <c r="L736" i="29"/>
  <c r="L578" i="29"/>
  <c r="L734" i="29"/>
  <c r="L735" i="29"/>
  <c r="L753" i="29"/>
  <c r="L748" i="29"/>
  <c r="L523" i="29"/>
  <c r="L197" i="29"/>
  <c r="L192" i="29" s="1"/>
  <c r="L191" i="29" s="1"/>
  <c r="L752" i="29"/>
  <c r="L744" i="29"/>
  <c r="L754" i="29"/>
  <c r="L127" i="29"/>
  <c r="L755" i="29"/>
  <c r="L521" i="29"/>
  <c r="L126" i="29"/>
  <c r="L517" i="29"/>
  <c r="L749" i="29"/>
  <c r="L579" i="29"/>
  <c r="L750" i="29"/>
  <c r="L577" i="29"/>
  <c r="L423" i="29"/>
  <c r="L586" i="29"/>
  <c r="L23" i="29"/>
  <c r="L22" i="29" s="1"/>
  <c r="L783" i="29"/>
  <c r="L778" i="29" s="1"/>
  <c r="L257" i="29"/>
  <c r="L765" i="29"/>
  <c r="L65" i="29"/>
  <c r="L64" i="29" s="1"/>
  <c r="L759" i="29"/>
  <c r="L757" i="29" s="1"/>
  <c r="L733" i="29"/>
  <c r="L544" i="29"/>
  <c r="L539" i="29" s="1"/>
  <c r="L113" i="29" l="1"/>
  <c r="L112" i="29" s="1"/>
  <c r="L508" i="29"/>
  <c r="L476" i="29" s="1"/>
  <c r="L818" i="29"/>
  <c r="L576" i="29"/>
  <c r="L549" i="29" s="1"/>
  <c r="L703" i="29"/>
  <c r="L702" i="29" s="1"/>
  <c r="L697" i="29" s="1"/>
  <c r="L741" i="29"/>
  <c r="L732" i="29"/>
  <c r="L728" i="29" l="1"/>
  <c r="L851" i="29" s="1"/>
  <c r="M826" i="29" l="1"/>
  <c r="M529" i="29"/>
  <c r="M614" i="29"/>
  <c r="M568" i="29"/>
  <c r="M327" i="29"/>
  <c r="M145" i="29"/>
  <c r="M791" i="29"/>
  <c r="M459" i="29"/>
  <c r="M835" i="29"/>
  <c r="M146" i="29"/>
  <c r="M172" i="29"/>
  <c r="M22" i="29"/>
  <c r="M496" i="29"/>
  <c r="M653" i="29"/>
  <c r="M54" i="29"/>
  <c r="M648" i="29"/>
  <c r="M126" i="29"/>
  <c r="M557" i="29"/>
  <c r="M248" i="29"/>
  <c r="M227" i="29"/>
  <c r="M736" i="29"/>
  <c r="M679" i="29"/>
  <c r="M345" i="29"/>
  <c r="M239" i="29"/>
  <c r="M468" i="29"/>
  <c r="M839" i="29"/>
  <c r="M610" i="29"/>
  <c r="M256" i="29"/>
  <c r="M395" i="29"/>
  <c r="M637" i="29"/>
  <c r="M111" i="29"/>
  <c r="M296" i="29"/>
  <c r="M356" i="29"/>
  <c r="M253" i="29"/>
  <c r="M72" i="29"/>
  <c r="M507" i="29"/>
  <c r="M519" i="29"/>
  <c r="M103" i="29"/>
  <c r="M728" i="29"/>
  <c r="M770" i="29"/>
  <c r="M218" i="29"/>
  <c r="M562" i="29"/>
  <c r="M817" i="29"/>
  <c r="M691" i="29"/>
  <c r="M415" i="29"/>
  <c r="M197" i="29"/>
  <c r="M823" i="29"/>
  <c r="M667" i="29"/>
  <c r="M609" i="29"/>
  <c r="M270" i="29"/>
  <c r="M508" i="29"/>
  <c r="M19" i="29"/>
  <c r="M134" i="29"/>
  <c r="M192" i="29"/>
  <c r="M168" i="29"/>
  <c r="M473" i="29"/>
  <c r="M502" i="29"/>
  <c r="M238" i="29"/>
  <c r="M787" i="29"/>
  <c r="M802" i="29"/>
  <c r="M458" i="29"/>
  <c r="M642" i="29"/>
  <c r="M724" i="29"/>
  <c r="M774" i="29"/>
  <c r="M766" i="29"/>
  <c r="M569" i="29"/>
  <c r="M392" i="29"/>
  <c r="M571" i="29"/>
  <c r="M532" i="29"/>
  <c r="M210" i="29"/>
  <c r="M50" i="29"/>
  <c r="M344" i="29"/>
  <c r="M706" i="29"/>
  <c r="M329" i="29"/>
  <c r="M183" i="29"/>
  <c r="M672" i="29"/>
  <c r="M707" i="29"/>
  <c r="M298" i="29"/>
  <c r="M43" i="29"/>
  <c r="M500" i="29"/>
  <c r="M269" i="29"/>
  <c r="M566" i="29"/>
  <c r="M295" i="29"/>
  <c r="M132" i="29"/>
  <c r="M837" i="29"/>
  <c r="M81" i="29"/>
  <c r="M320" i="29"/>
  <c r="M17" i="29"/>
  <c r="M236" i="29"/>
  <c r="M465" i="29"/>
  <c r="M96" i="29"/>
  <c r="M381" i="29"/>
  <c r="M649" i="29"/>
  <c r="M545" i="29"/>
  <c r="M85" i="29"/>
  <c r="M552" i="29"/>
  <c r="M367" i="29"/>
  <c r="M304" i="29"/>
  <c r="M505" i="29"/>
  <c r="M302" i="29"/>
  <c r="M493" i="29"/>
  <c r="M73" i="29"/>
  <c r="M108" i="29"/>
  <c r="M591" i="29"/>
  <c r="M844" i="29"/>
  <c r="M786" i="29"/>
  <c r="M540" i="29"/>
  <c r="M533" i="29"/>
  <c r="M696" i="29"/>
  <c r="M372" i="29"/>
  <c r="M604" i="29"/>
  <c r="M558" i="29"/>
  <c r="M772" i="29"/>
  <c r="M147" i="29"/>
  <c r="M575" i="29"/>
  <c r="M334" i="29"/>
  <c r="M633" i="29"/>
  <c r="M503" i="29"/>
  <c r="M360" i="29"/>
  <c r="M123" i="29"/>
  <c r="M403" i="29"/>
  <c r="M785" i="29"/>
  <c r="M717" i="29"/>
  <c r="M585" i="29"/>
  <c r="M157" i="29"/>
  <c r="M626" i="29"/>
  <c r="M750" i="29"/>
  <c r="M151" i="29"/>
  <c r="M669" i="29"/>
  <c r="M266" i="29"/>
  <c r="M87" i="29"/>
  <c r="M498" i="29"/>
  <c r="M617" i="29"/>
  <c r="M478" i="29"/>
  <c r="M759" i="29"/>
  <c r="M606" i="29"/>
  <c r="M158" i="29"/>
  <c r="M284" i="29"/>
  <c r="M794" i="29"/>
  <c r="M656" i="29"/>
  <c r="M310" i="29"/>
  <c r="M13" i="29"/>
  <c r="M576" i="29"/>
  <c r="M88" i="29"/>
  <c r="M257" i="29"/>
  <c r="M340" i="29"/>
  <c r="M536" i="29"/>
  <c r="M423" i="29"/>
  <c r="M821" i="29"/>
  <c r="M229" i="29"/>
  <c r="M217" i="29"/>
  <c r="M402" i="29"/>
  <c r="M577" i="29"/>
  <c r="M455" i="29"/>
  <c r="M778" i="29"/>
  <c r="M219" i="29"/>
  <c r="M779" i="29"/>
  <c r="M673" i="29"/>
  <c r="M506" i="29"/>
  <c r="M76" i="29"/>
  <c r="M715" i="29"/>
  <c r="M782" i="29"/>
  <c r="M116" i="29"/>
  <c r="M475" i="29"/>
  <c r="M628" i="29"/>
  <c r="M26" i="29"/>
  <c r="M301" i="29"/>
  <c r="M371" i="29"/>
  <c r="M142" i="29"/>
  <c r="M224" i="29"/>
  <c r="M180" i="29"/>
  <c r="M101" i="29"/>
  <c r="M457" i="29"/>
  <c r="M554" i="29"/>
  <c r="M45" i="29"/>
  <c r="M686" i="29"/>
  <c r="M254" i="29"/>
  <c r="M179" i="29"/>
  <c r="M338" i="29"/>
  <c r="M160" i="29"/>
  <c r="M788" i="29"/>
  <c r="M133" i="29"/>
  <c r="M645" i="29"/>
  <c r="M118" i="29"/>
  <c r="M42" i="29"/>
  <c r="M384" i="29"/>
  <c r="M359" i="29"/>
  <c r="M182" i="29"/>
  <c r="M274" i="29"/>
  <c r="M768" i="29"/>
  <c r="M702" i="29"/>
  <c r="M309" i="29"/>
  <c r="M324" i="29"/>
  <c r="M632" i="29"/>
  <c r="M824" i="29"/>
  <c r="M154" i="29"/>
  <c r="M740" i="29"/>
  <c r="M432" i="29"/>
  <c r="M131" i="29"/>
  <c r="M657" i="29"/>
  <c r="M703" i="29"/>
  <c r="M694" i="29"/>
  <c r="M658" i="29"/>
  <c r="M842" i="29"/>
  <c r="M368" i="29"/>
  <c r="M70" i="29"/>
  <c r="M105" i="29"/>
  <c r="M828" i="29"/>
  <c r="M425" i="29"/>
  <c r="M83" i="29"/>
  <c r="M847" i="29"/>
  <c r="M258" i="29"/>
  <c r="M832" i="29"/>
  <c r="M12" i="29"/>
  <c r="M176" i="29"/>
  <c r="M699" i="29"/>
  <c r="M453" i="29"/>
  <c r="M471" i="29"/>
  <c r="M30" i="29"/>
  <c r="M744" i="29"/>
  <c r="M346" i="29"/>
  <c r="M89" i="29"/>
  <c r="M485" i="29"/>
  <c r="M163" i="29"/>
  <c r="M683" i="29"/>
  <c r="M541" i="29"/>
  <c r="M582" i="29"/>
  <c r="M178" i="29"/>
  <c r="M808" i="29"/>
  <c r="M718" i="29"/>
  <c r="M27" i="29"/>
  <c r="M196" i="29"/>
  <c r="M199" i="29"/>
  <c r="M556" i="29"/>
  <c r="M115" i="29"/>
  <c r="M834" i="29"/>
  <c r="M553" i="29"/>
  <c r="M480" i="29"/>
  <c r="M674" i="29"/>
  <c r="M709" i="29"/>
  <c r="M14" i="29"/>
  <c r="M800" i="29"/>
  <c r="M185" i="29"/>
  <c r="M207" i="29"/>
  <c r="M618" i="29"/>
  <c r="M206" i="29"/>
  <c r="M322" i="29"/>
  <c r="M671" i="29"/>
  <c r="M416" i="29"/>
  <c r="M775" i="29"/>
  <c r="M601" i="29"/>
  <c r="M318" i="29"/>
  <c r="M773" i="29"/>
  <c r="M796" i="29"/>
  <c r="M316" i="29"/>
  <c r="M659" i="29"/>
  <c r="M442" i="29"/>
  <c r="M263" i="29"/>
  <c r="M148" i="29"/>
  <c r="M831" i="29"/>
  <c r="M223" i="29"/>
  <c r="M446" i="29"/>
  <c r="M237" i="29"/>
  <c r="M678" i="29"/>
  <c r="M194" i="29"/>
  <c r="M840" i="29"/>
  <c r="M130" i="29"/>
  <c r="M764" i="29"/>
  <c r="M580" i="29"/>
  <c r="M605" i="29"/>
  <c r="M421" i="29"/>
  <c r="M830" i="29"/>
  <c r="M358" i="29"/>
  <c r="M137" i="29"/>
  <c r="M214" i="29"/>
  <c r="M819" i="29"/>
  <c r="M612" i="29"/>
  <c r="M428" i="29"/>
  <c r="M638" i="29"/>
  <c r="M777" i="29"/>
  <c r="M793" i="29"/>
  <c r="M62" i="29"/>
  <c r="M93" i="29"/>
  <c r="M781" i="29"/>
  <c r="M339" i="29"/>
  <c r="M325" i="29"/>
  <c r="M195" i="29"/>
  <c r="M252" i="29"/>
  <c r="M539" i="29"/>
  <c r="M15" i="29"/>
  <c r="M28" i="29"/>
  <c r="M97" i="29"/>
  <c r="M654" i="29"/>
  <c r="M396" i="29"/>
  <c r="M426" i="29"/>
  <c r="M613" i="29"/>
  <c r="M71" i="29"/>
  <c r="M551" i="29"/>
  <c r="M380" i="29"/>
  <c r="M243" i="29"/>
  <c r="M155" i="29"/>
  <c r="M364" i="29"/>
  <c r="M664" i="29"/>
  <c r="M680" i="29"/>
  <c r="M434" i="29"/>
  <c r="M596" i="29"/>
  <c r="M688" i="29"/>
  <c r="M117" i="29"/>
  <c r="M373" i="29"/>
  <c r="M725" i="29"/>
  <c r="M544" i="29"/>
  <c r="M202" i="29"/>
  <c r="M213" i="29"/>
  <c r="M452" i="29"/>
  <c r="M499" i="29"/>
  <c r="M542" i="29"/>
  <c r="M463" i="29"/>
  <c r="M776" i="29"/>
  <c r="M58" i="29"/>
  <c r="M515" i="29"/>
  <c r="M484" i="29"/>
  <c r="M444" i="29"/>
  <c r="M171" i="29"/>
  <c r="M429" i="29"/>
  <c r="M762" i="29"/>
  <c r="M95" i="29"/>
  <c r="M261" i="29"/>
  <c r="M361" i="29"/>
  <c r="M34" i="29"/>
  <c r="M450" i="29"/>
  <c r="M332" i="29"/>
  <c r="M300" i="29"/>
  <c r="M598" i="29"/>
  <c r="M32" i="29"/>
  <c r="M279" i="29"/>
  <c r="M836" i="29"/>
  <c r="M635" i="29"/>
  <c r="M812" i="29"/>
  <c r="M398" i="29"/>
  <c r="M769" i="29"/>
  <c r="M67" i="29"/>
  <c r="M594" i="29"/>
  <c r="M153" i="29"/>
  <c r="M64" i="29"/>
  <c r="M186" i="29"/>
  <c r="M738" i="29"/>
  <c r="M486" i="29"/>
  <c r="M692" i="29"/>
  <c r="M441" i="29"/>
  <c r="M303" i="29"/>
  <c r="M379" i="29"/>
  <c r="M771" i="29"/>
  <c r="M166" i="29"/>
  <c r="M169" i="29"/>
  <c r="M690" i="29"/>
  <c r="M811" i="29"/>
  <c r="M815" i="29"/>
  <c r="M467" i="29"/>
  <c r="M308" i="29"/>
  <c r="M665" i="29"/>
  <c r="M670" i="29"/>
  <c r="M331" i="29"/>
  <c r="M701" i="29"/>
  <c r="M278" i="29"/>
  <c r="M433" i="29"/>
  <c r="M65" i="29"/>
  <c r="M262" i="29"/>
  <c r="M733" i="29"/>
  <c r="M112" i="29"/>
  <c r="M189" i="29"/>
  <c r="M383" i="29"/>
  <c r="M230" i="29"/>
  <c r="M314" i="29"/>
  <c r="M445" i="29"/>
  <c r="M639" i="29"/>
  <c r="M698" i="29"/>
  <c r="M375" i="29"/>
  <c r="M94" i="29"/>
  <c r="M66" i="29"/>
  <c r="M641" i="29"/>
  <c r="M109" i="29"/>
  <c r="M684" i="29"/>
  <c r="M651" i="29"/>
  <c r="M41" i="29"/>
  <c r="M23" i="29"/>
  <c r="M712" i="29"/>
  <c r="M144" i="29"/>
  <c r="M563" i="29"/>
  <c r="M164" i="29"/>
  <c r="M167" i="29"/>
  <c r="M47" i="29"/>
  <c r="M349" i="29"/>
  <c r="M589" i="29"/>
  <c r="M599" i="29"/>
  <c r="M317" i="29"/>
  <c r="M306" i="29"/>
  <c r="M729" i="29"/>
  <c r="M727" i="29"/>
  <c r="M404" i="29"/>
  <c r="M818" i="29"/>
  <c r="M25" i="29"/>
  <c r="M387" i="29"/>
  <c r="M848" i="29"/>
  <c r="M16" i="29"/>
  <c r="M512" i="29"/>
  <c r="M682" i="29"/>
  <c r="M86" i="29"/>
  <c r="M644" i="29"/>
  <c r="M354" i="29"/>
  <c r="M449" i="29"/>
  <c r="M555" i="29"/>
  <c r="M514" i="29"/>
  <c r="M513" i="29"/>
  <c r="M810" i="29"/>
  <c r="M350" i="29"/>
  <c r="M242" i="29"/>
  <c r="M174" i="29"/>
  <c r="M173" i="29"/>
  <c r="M527" i="29"/>
  <c r="M129" i="29"/>
  <c r="M548" i="29"/>
  <c r="M813" i="29"/>
  <c r="M282" i="29"/>
  <c r="M29" i="29"/>
  <c r="M760" i="29"/>
  <c r="M59" i="29"/>
  <c r="M33" i="29"/>
  <c r="M268" i="29"/>
  <c r="M170" i="29"/>
  <c r="M622" i="29"/>
  <c r="M531" i="29"/>
  <c r="M250" i="29"/>
  <c r="M602" i="29"/>
  <c r="M497" i="29"/>
  <c r="M184" i="29"/>
  <c r="M9" i="29"/>
  <c r="M592" i="29"/>
  <c r="M570" i="29"/>
  <c r="M231" i="29"/>
  <c r="M767" i="29"/>
  <c r="M640" i="29"/>
  <c r="M61" i="29"/>
  <c r="M755" i="29"/>
  <c r="M328" i="29"/>
  <c r="M92" i="29"/>
  <c r="M362" i="29"/>
  <c r="M91" i="29"/>
  <c r="M226" i="29"/>
  <c r="M244" i="29"/>
  <c r="M625" i="29"/>
  <c r="M281" i="29"/>
  <c r="M549" i="29"/>
  <c r="M255" i="29"/>
  <c r="M211" i="29"/>
  <c r="M69" i="29"/>
  <c r="M687" i="29"/>
  <c r="M695" i="29"/>
  <c r="M456" i="29"/>
  <c r="M754" i="29"/>
  <c r="M389" i="29"/>
  <c r="M104" i="29"/>
  <c r="M438" i="29"/>
  <c r="M798" i="29"/>
  <c r="M705" i="29"/>
  <c r="M494" i="29"/>
  <c r="M82" i="29"/>
  <c r="M110" i="29"/>
  <c r="M516" i="29"/>
  <c r="M660" i="29"/>
  <c r="M264" i="29"/>
  <c r="L853" i="29"/>
  <c r="M534" i="29"/>
  <c r="M469" i="29"/>
  <c r="M732" i="29"/>
  <c r="M611" i="29"/>
  <c r="M370" i="29"/>
  <c r="M721" i="29"/>
  <c r="M763" i="29"/>
  <c r="M35" i="29"/>
  <c r="M650" i="29"/>
  <c r="M623" i="29"/>
  <c r="M615" i="29"/>
  <c r="M187" i="29"/>
  <c r="M634" i="29"/>
  <c r="M267" i="29"/>
  <c r="M524" i="29"/>
  <c r="M731" i="29"/>
  <c r="M246" i="29"/>
  <c r="M48" i="29"/>
  <c r="M391" i="29"/>
  <c r="M805" i="29"/>
  <c r="M234" i="29"/>
  <c r="M565" i="29"/>
  <c r="M490" i="29"/>
  <c r="M341" i="29"/>
  <c r="M299" i="29"/>
  <c r="M31" i="29"/>
  <c r="M757" i="29"/>
  <c r="M435" i="29"/>
  <c r="M150" i="29"/>
  <c r="M75" i="29"/>
  <c r="M482" i="29"/>
  <c r="M668" i="29"/>
  <c r="M121" i="29"/>
  <c r="M165" i="29"/>
  <c r="M216" i="29"/>
  <c r="M337" i="29"/>
  <c r="M188" i="29"/>
  <c r="M74" i="29"/>
  <c r="M517" i="29"/>
  <c r="M376" i="29"/>
  <c r="M479" i="29"/>
  <c r="M437" i="29"/>
  <c r="M795" i="29"/>
  <c r="M419" i="29"/>
  <c r="M78" i="29"/>
  <c r="M427" i="29"/>
  <c r="M720" i="29"/>
  <c r="M99" i="29"/>
  <c r="M723" i="29"/>
  <c r="M806" i="29"/>
  <c r="M313" i="29"/>
  <c r="M743" i="29"/>
  <c r="M509" i="29"/>
  <c r="M431" i="29"/>
  <c r="M37" i="29"/>
  <c r="M655" i="29"/>
  <c r="M100" i="29"/>
  <c r="M357" i="29"/>
  <c r="M232" i="29"/>
  <c r="M662" i="29"/>
  <c r="M198" i="29"/>
  <c r="M590" i="29"/>
  <c r="M38" i="29"/>
  <c r="M152" i="29"/>
  <c r="M801" i="29"/>
  <c r="M726" i="29"/>
  <c r="M225" i="29"/>
  <c r="M135" i="29"/>
  <c r="M603" i="29"/>
  <c r="M535" i="29"/>
  <c r="M470" i="29"/>
  <c r="M175" i="29"/>
  <c r="M661" i="29"/>
  <c r="M292" i="29"/>
  <c r="M11" i="29"/>
  <c r="M220" i="29"/>
  <c r="M342" i="29"/>
  <c r="M113" i="29"/>
  <c r="M80" i="29"/>
  <c r="M838" i="29"/>
  <c r="M578" i="29"/>
  <c r="M161" i="29"/>
  <c r="M758" i="29"/>
  <c r="M436" i="29"/>
  <c r="M537" i="29"/>
  <c r="M385" i="29"/>
  <c r="M492" i="29"/>
  <c r="M474" i="29"/>
  <c r="M523" i="29"/>
  <c r="M143" i="29"/>
  <c r="M476" i="29"/>
  <c r="M330" i="29"/>
  <c r="M162" i="29"/>
  <c r="M845" i="29"/>
  <c r="M245" i="29"/>
  <c r="M430" i="29"/>
  <c r="M53" i="29"/>
  <c r="M595" i="29"/>
  <c r="M525" i="29"/>
  <c r="M520" i="29"/>
  <c r="M561" i="29"/>
  <c r="M461" i="29"/>
  <c r="M120" i="29"/>
  <c r="M177" i="29"/>
  <c r="M833" i="29"/>
  <c r="M581" i="29"/>
  <c r="M730" i="29"/>
  <c r="M488" i="29"/>
  <c r="M122" i="29"/>
  <c r="M567" i="29"/>
  <c r="M829" i="29"/>
  <c r="M597" i="29"/>
  <c r="M424" i="29"/>
  <c r="M333" i="29"/>
  <c r="M353" i="29"/>
  <c r="M222" i="29"/>
  <c r="M666" i="29"/>
  <c r="M40" i="29"/>
  <c r="M550" i="29"/>
  <c r="M624" i="29"/>
  <c r="M809" i="29"/>
  <c r="M593" i="29"/>
  <c r="M351" i="29"/>
  <c r="M629" i="29"/>
  <c r="M84" i="29"/>
  <c r="M761" i="29"/>
  <c r="M820" i="29"/>
  <c r="M804" i="29"/>
  <c r="M343" i="29"/>
  <c r="M616" i="29"/>
  <c r="M124" i="29"/>
  <c r="M491" i="29"/>
  <c r="M559" i="29"/>
  <c r="M742" i="29"/>
  <c r="M477" i="29"/>
  <c r="M319" i="29"/>
  <c r="M621" i="29"/>
  <c r="M36" i="29"/>
  <c r="M390" i="29"/>
  <c r="M756" i="29"/>
  <c r="M366" i="29"/>
  <c r="M138" i="29"/>
  <c r="M737" i="29"/>
  <c r="M283" i="29"/>
  <c r="M60" i="29"/>
  <c r="M209" i="29"/>
  <c r="M294" i="29"/>
  <c r="M646" i="29"/>
  <c r="M289" i="29"/>
  <c r="M44" i="29"/>
  <c r="M293" i="29"/>
  <c r="M305" i="29"/>
  <c r="M191" i="29"/>
  <c r="M843" i="29"/>
  <c r="M276" i="29"/>
  <c r="M719" i="29"/>
  <c r="M275" i="29"/>
  <c r="M643" i="29"/>
  <c r="M472" i="29"/>
  <c r="M489" i="29"/>
  <c r="M46" i="29"/>
  <c r="M273" i="29"/>
  <c r="M63" i="29"/>
  <c r="M56" i="29"/>
  <c r="M51" i="29"/>
  <c r="M627" i="29"/>
  <c r="M716" i="29"/>
  <c r="M228" i="29"/>
  <c r="M90" i="29"/>
  <c r="M204" i="29"/>
  <c r="M156" i="29"/>
  <c r="M631" i="29"/>
  <c r="M460" i="29"/>
  <c r="M448" i="29"/>
  <c r="M139" i="29"/>
  <c r="M280" i="29"/>
  <c r="M335" i="29"/>
  <c r="M55" i="29"/>
  <c r="M792" i="29"/>
  <c r="M735" i="29"/>
  <c r="M315" i="29"/>
  <c r="M464" i="29"/>
  <c r="M487" i="29"/>
  <c r="M106" i="29"/>
  <c r="M752" i="29"/>
  <c r="M799" i="29"/>
  <c r="M386" i="29"/>
  <c r="M790" i="29"/>
  <c r="M378" i="29"/>
  <c r="M560" i="29"/>
  <c r="M201" i="29"/>
  <c r="M783" i="29"/>
  <c r="M321" i="29"/>
  <c r="M825" i="29"/>
  <c r="M311" i="29"/>
  <c r="M205" i="29"/>
  <c r="M208" i="29"/>
  <c r="M107" i="29"/>
  <c r="M297" i="29"/>
  <c r="M751" i="29"/>
  <c r="M260" i="29"/>
  <c r="M98" i="29"/>
  <c r="M816" i="29"/>
  <c r="M420" i="29"/>
  <c r="M265" i="29"/>
  <c r="M587" i="29"/>
  <c r="M753" i="29"/>
  <c r="M846" i="29"/>
  <c r="M454" i="29"/>
  <c r="M326" i="29"/>
  <c r="M722" i="29"/>
  <c r="M584" i="29"/>
  <c r="M501" i="29"/>
  <c r="M277" i="29"/>
  <c r="M20" i="29"/>
  <c r="M789" i="29"/>
  <c r="M286" i="29"/>
  <c r="M241" i="29"/>
  <c r="M291" i="29"/>
  <c r="M713" i="29"/>
  <c r="M203" i="29"/>
  <c r="M397" i="29"/>
  <c r="M288" i="29"/>
  <c r="M323" i="29"/>
  <c r="M746" i="29"/>
  <c r="M221" i="29"/>
  <c r="M588" i="29"/>
  <c r="M714" i="29"/>
  <c r="M745" i="29"/>
  <c r="M259" i="29"/>
  <c r="M547" i="29"/>
  <c r="M522" i="29"/>
  <c r="M521" i="29"/>
  <c r="M388" i="29"/>
  <c r="M677" i="29"/>
  <c r="M797" i="29"/>
  <c r="M77" i="29"/>
  <c r="M822" i="29"/>
  <c r="M504" i="29"/>
  <c r="M747" i="29"/>
  <c r="M620" i="29"/>
  <c r="M355" i="29"/>
  <c r="M600" i="29"/>
  <c r="M290" i="29"/>
  <c r="M681" i="29"/>
  <c r="M251" i="29"/>
  <c r="M780" i="29"/>
  <c r="M24" i="29"/>
  <c r="M52" i="29"/>
  <c r="M511" i="29"/>
  <c r="M127" i="29"/>
  <c r="M215" i="29"/>
  <c r="M841" i="29"/>
  <c r="M159" i="29"/>
  <c r="M365" i="29"/>
  <c r="M336" i="29"/>
  <c r="M647" i="29"/>
  <c r="M443" i="29"/>
  <c r="M149" i="29"/>
  <c r="M495" i="29"/>
  <c r="M399" i="29"/>
  <c r="M102" i="29"/>
  <c r="M348" i="29"/>
  <c r="M128" i="29"/>
  <c r="M249" i="29"/>
  <c r="M374" i="29"/>
  <c r="M827" i="29"/>
  <c r="M347" i="29"/>
  <c r="M422" i="29"/>
  <c r="M700" i="29"/>
  <c r="M803" i="29"/>
  <c r="M608" i="29"/>
  <c r="M748" i="29"/>
  <c r="M119" i="29"/>
  <c r="M125" i="29"/>
  <c r="M382" i="29"/>
  <c r="M401" i="29"/>
  <c r="M693" i="29"/>
  <c r="M114" i="29"/>
  <c r="M363" i="29"/>
  <c r="M543" i="29"/>
  <c r="M400" i="29"/>
  <c r="M369" i="29"/>
  <c r="M233" i="29"/>
  <c r="M807" i="29"/>
  <c r="M579" i="29"/>
  <c r="M739" i="29"/>
  <c r="M708" i="29"/>
  <c r="M586" i="29"/>
  <c r="M734" i="29"/>
  <c r="M704" i="29"/>
  <c r="M417" i="29"/>
  <c r="M447" i="29"/>
  <c r="M675" i="29"/>
  <c r="M711" i="29"/>
  <c r="M193" i="29"/>
  <c r="M741" i="29"/>
  <c r="M57" i="29"/>
  <c r="M212" i="29"/>
  <c r="M510" i="29"/>
  <c r="M583" i="29"/>
  <c r="M79" i="29"/>
  <c r="M393" i="29"/>
  <c r="M652" i="29"/>
  <c r="M607" i="29"/>
  <c r="M39" i="29"/>
  <c r="M235" i="29"/>
  <c r="M140" i="29"/>
  <c r="M663" i="29"/>
  <c r="M312" i="29"/>
  <c r="M636" i="29"/>
  <c r="M49" i="29"/>
  <c r="M394" i="29"/>
  <c r="M462" i="29"/>
  <c r="M451" i="29"/>
  <c r="M68" i="29"/>
  <c r="M538" i="29"/>
  <c r="M710" i="29"/>
  <c r="M10" i="29"/>
  <c r="M18" i="29"/>
  <c r="M240" i="29"/>
  <c r="M285" i="29"/>
  <c r="M528" i="29"/>
  <c r="M181" i="29"/>
  <c r="M352" i="29"/>
  <c r="M814" i="29"/>
  <c r="M136" i="29"/>
  <c r="M526" i="29"/>
  <c r="M564" i="29"/>
  <c r="M518" i="29"/>
  <c r="M697" i="29"/>
  <c r="M784" i="29"/>
  <c r="M247" i="29"/>
  <c r="M271" i="29"/>
  <c r="M440" i="29"/>
  <c r="M483" i="29"/>
  <c r="M689" i="29"/>
  <c r="M307" i="29"/>
  <c r="M530" i="29"/>
  <c r="M685" i="29"/>
  <c r="M466" i="29"/>
  <c r="M481" i="29"/>
  <c r="M287" i="29"/>
  <c r="M749" i="29"/>
  <c r="M765" i="29"/>
  <c r="M619" i="29"/>
  <c r="M272" i="29"/>
  <c r="M377" i="29"/>
  <c r="M630" i="29"/>
  <c r="M141" i="29"/>
  <c r="M418" i="29"/>
  <c r="M439" i="29"/>
  <c r="M676" i="29"/>
  <c r="M546" i="29"/>
  <c r="L855" i="29" l="1"/>
</calcChain>
</file>

<file path=xl/sharedStrings.xml><?xml version="1.0" encoding="utf-8"?>
<sst xmlns="http://schemas.openxmlformats.org/spreadsheetml/2006/main" count="3113" uniqueCount="1831">
  <si>
    <t>kg</t>
  </si>
  <si>
    <t>m</t>
  </si>
  <si>
    <t>un</t>
  </si>
  <si>
    <t>ITEM</t>
  </si>
  <si>
    <t>1.1</t>
  </si>
  <si>
    <t>1.2</t>
  </si>
  <si>
    <t>2.1</t>
  </si>
  <si>
    <t>pç</t>
  </si>
  <si>
    <t>mês</t>
  </si>
  <si>
    <t>cj</t>
  </si>
  <si>
    <t>QUANT.</t>
  </si>
  <si>
    <t>TOTAL</t>
  </si>
  <si>
    <t>UN</t>
  </si>
  <si>
    <t>m2</t>
  </si>
  <si>
    <t>m3</t>
  </si>
  <si>
    <t>CÓDIGO</t>
  </si>
  <si>
    <t>%</t>
  </si>
  <si>
    <t>BASE</t>
  </si>
  <si>
    <t>DESCRIÇÃO DOS SERVIÇOS</t>
  </si>
  <si>
    <t>1.3</t>
  </si>
  <si>
    <t>1.4</t>
  </si>
  <si>
    <t>1.5</t>
  </si>
  <si>
    <t>CANTEIRO DE OBRAS</t>
  </si>
  <si>
    <t>Estimativa</t>
  </si>
  <si>
    <t>ADMINISTRAÇÃO LOCAL</t>
  </si>
  <si>
    <t>CFTV</t>
  </si>
  <si>
    <t>Almoxarife com encargos complementares</t>
  </si>
  <si>
    <t>SUB TOTAL</t>
  </si>
  <si>
    <t>M. O.</t>
  </si>
  <si>
    <t>EQTO.</t>
  </si>
  <si>
    <t>MAT. / SERV.</t>
  </si>
  <si>
    <t>txkm</t>
  </si>
  <si>
    <t>SBC / RJ</t>
  </si>
  <si>
    <t>SINAPI / RJ</t>
  </si>
  <si>
    <t>FACC - FUNDAÇÃO DE APOIO AO DESENVOLVIMENTO DA COMPUTAÇÃO CIENTÍFICA</t>
  </si>
  <si>
    <t>CENTRO DE REFERÊNCIA EM GEOCIÊNCIAS</t>
  </si>
  <si>
    <t>Avenida Pasteur, 404 - Urca - Rio de Janeiro / RJ</t>
  </si>
  <si>
    <t>PLANILHA ORÇAMENTÁRIA</t>
  </si>
  <si>
    <t>FACC</t>
  </si>
  <si>
    <t>Auxiliar técnico / Assistente de engenharia com encargos complementares</t>
  </si>
  <si>
    <t>Engenheiro civil de obra senior com encargos complementares</t>
  </si>
  <si>
    <t>Engenheiro civil de obra pleno com encargos complementares</t>
  </si>
  <si>
    <t>Mestre de obras com encargos complementares</t>
  </si>
  <si>
    <t>Encarregado geral de obras com encargos complementares</t>
  </si>
  <si>
    <t>Auxiliar de escritorio com encargos complementares</t>
  </si>
  <si>
    <t>Técnico em segurança do trabalho com encargos complementares</t>
  </si>
  <si>
    <t>Técnico de edificações com encargos complementares</t>
  </si>
  <si>
    <t>1.6</t>
  </si>
  <si>
    <t>1.7</t>
  </si>
  <si>
    <t>1.8</t>
  </si>
  <si>
    <t>1.9</t>
  </si>
  <si>
    <t>1.10</t>
  </si>
  <si>
    <t>COMP 001</t>
  </si>
  <si>
    <t>CDHU</t>
  </si>
  <si>
    <t>Projeto de implementação de gerenciamento integrado de resíduos sólidos e gestão de perdas</t>
  </si>
  <si>
    <t>IMPLANTAÇÃO</t>
  </si>
  <si>
    <t>COT 001</t>
  </si>
  <si>
    <t>COT 002</t>
  </si>
  <si>
    <t>COT 003</t>
  </si>
  <si>
    <t>COT 004</t>
  </si>
  <si>
    <t>COT 005</t>
  </si>
  <si>
    <t>COT 006</t>
  </si>
  <si>
    <t>COT 007</t>
  </si>
  <si>
    <t>COT 008</t>
  </si>
  <si>
    <t>COT 009</t>
  </si>
  <si>
    <t>COT 010</t>
  </si>
  <si>
    <t>COT 011</t>
  </si>
  <si>
    <t>COT 012</t>
  </si>
  <si>
    <t>COT 014</t>
  </si>
  <si>
    <t>COT 015</t>
  </si>
  <si>
    <t>COT 016</t>
  </si>
  <si>
    <t>COT 017</t>
  </si>
  <si>
    <t>COT 018</t>
  </si>
  <si>
    <t>COT 019</t>
  </si>
  <si>
    <t>COT 020</t>
  </si>
  <si>
    <t>COT 021</t>
  </si>
  <si>
    <t>COT 022</t>
  </si>
  <si>
    <t>COT 023</t>
  </si>
  <si>
    <t>COT 024</t>
  </si>
  <si>
    <t>Instalações provisórias de água, luz, força e esgoto</t>
  </si>
  <si>
    <t>Placa de obra em chapa galvanizada #26, 3,00 x 1,50 m</t>
  </si>
  <si>
    <t>Despesas gerais de manutenção do canteiro de obras</t>
  </si>
  <si>
    <t>Mobilização e desmobilização de canteiro de obras</t>
  </si>
  <si>
    <t>Equipamentos</t>
  </si>
  <si>
    <t>Locação de caçamba para entulho gerado durante a obra</t>
  </si>
  <si>
    <t>Documentação</t>
  </si>
  <si>
    <t>DEMOLIÇÕES E RETIRADAS</t>
  </si>
  <si>
    <t>Carga, manobra e descarga de entulho em caminhão basculante 10 m³ - carga com escavadeira hidráulica  (caçamba de 0,80 m³ / 111 hp) e descarga livre (unidade: m3). af_07/2020</t>
  </si>
  <si>
    <t>FUNDAÇÕES PROFUNDAS</t>
  </si>
  <si>
    <t>INFRAESTRUTURA</t>
  </si>
  <si>
    <t>FUNDAÇÕES RASAS</t>
  </si>
  <si>
    <t>Movimento de terra</t>
  </si>
  <si>
    <t>Escavação mecânica de solo com pá carregadeira</t>
  </si>
  <si>
    <t>Forma em madeira para fundações com reaproveitamento 3x</t>
  </si>
  <si>
    <t>Locacao convencional de obra, utilizando gabarito de tábuas corridas pontaletadas a cada 2,00m -  2 utilizações. af_10/2018</t>
  </si>
  <si>
    <t>SUPERESTRUTURA</t>
  </si>
  <si>
    <t>ESTRUTURA EM CONCRETO ARMADO IN LOCO</t>
  </si>
  <si>
    <t>Forma para superestrutura em madeira compensada resinada 18 mm</t>
  </si>
  <si>
    <t>Armação em aço CA-50 10,0 mm incluindo corte, dobra e colocação em formas</t>
  </si>
  <si>
    <t>Armação em aço CA-50 12,5 mm incluindo corte, dobra e colocação em formas</t>
  </si>
  <si>
    <t>Armação em aço CA-50 16,0 mm incluindo corte, dobra e colocação em formas</t>
  </si>
  <si>
    <t>Armação em aço CA-50 20,0 mm incluindo corte, dobra e colocação em formas</t>
  </si>
  <si>
    <t>Armação em aço CA-50 25,0 mm incluindo corte, dobra e colocação em formas</t>
  </si>
  <si>
    <t>Armação em aço CA-50 6,3 mm incluindo corte, dobra e colocação em formas</t>
  </si>
  <si>
    <t>Armação em aço CA-50 8,0 mm incluindo corte, dobra e colocação em formas</t>
  </si>
  <si>
    <t>Armação em aço CA-60 5,0 mm incluindo corte, dobra e colocação em formas</t>
  </si>
  <si>
    <t>ESTRUTURA METÁLICA</t>
  </si>
  <si>
    <t>ESTRUTURA PRÉ MOLDADA EM CONCRETO ARMADO</t>
  </si>
  <si>
    <t>Locação de container escritório com isolamento térmico e sanitário</t>
  </si>
  <si>
    <t>Locação de container refeitório com isolamento térmico</t>
  </si>
  <si>
    <t>Locação de aparelho de ar condicionado de janela 17.500 BTUs para container</t>
  </si>
  <si>
    <t>Taxa de entrega para container</t>
  </si>
  <si>
    <t>Taxa de retirada para container</t>
  </si>
  <si>
    <t>COT 025</t>
  </si>
  <si>
    <t>Locação de container vestiário</t>
  </si>
  <si>
    <t>Locação de container sanitário com seis chuveiros, um mictório, três vasos sanitários e três lavatórios</t>
  </si>
  <si>
    <t>Locação de container almoxarifado</t>
  </si>
  <si>
    <t>Taxa de mobilização para equipamento de estaca raiz</t>
  </si>
  <si>
    <t>Mobilização e desmobilização de equipe e equipamentos para execução de prova de carga em estacas</t>
  </si>
  <si>
    <t>Execução de prova de carga em estaca raiz incluindo ART, PPRA e PCMSO</t>
  </si>
  <si>
    <t>Mobilização e desmobilização de equipamentos para rebaixamento de lençol freático</t>
  </si>
  <si>
    <t>Montagem e instalação de ponteiro filtrante à vácuo com até 5,00 m</t>
  </si>
  <si>
    <t>Operação para até 3 conjuntos de rebaixamento incluindo manutenção e monitoramento</t>
  </si>
  <si>
    <t>dia</t>
  </si>
  <si>
    <t>3.1</t>
  </si>
  <si>
    <t>INCLUSO</t>
  </si>
  <si>
    <t>un/mês</t>
  </si>
  <si>
    <t>Reservatório em fibra de video capacidade 5000 l para contenção de lama proveniente das estacas</t>
  </si>
  <si>
    <t>Piso estrutural</t>
  </si>
  <si>
    <t>Grade eletrofundida em placas 1386 x 3000x 25 mm modelo E-42A da Metalgrade ou equivalente</t>
  </si>
  <si>
    <t>ALVENARIAS E PAINÉIS DIVISÓRIOS</t>
  </si>
  <si>
    <t>ALVENARIA EM BLOCOS DE CONCRETO ESTRUTURAL</t>
  </si>
  <si>
    <t>ALVENARIA EM BLOCOS DE CONCRETO VEDAÇÃO</t>
  </si>
  <si>
    <t>PAINÉIS DIVISÓRIOS EM GESSO</t>
  </si>
  <si>
    <t>DIVISÓRIAS SANITÁRIAS</t>
  </si>
  <si>
    <t>Tapa vista em painéis de laminado estrutural TS com acabamento dupla face na cor branca, com prateleira superior, referência Neocom ou equivalente</t>
  </si>
  <si>
    <t>IMPERMEABILIZAÇÕES</t>
  </si>
  <si>
    <t>BLOCOS, BALDRAMES E ALVENARIA DE EMBASAMENTO</t>
  </si>
  <si>
    <t>Pintura com tinta betuminosa</t>
  </si>
  <si>
    <t>ÁREAS DE SUBPRESSÃO</t>
  </si>
  <si>
    <t>LAJES</t>
  </si>
  <si>
    <t>PISOS FRIOS</t>
  </si>
  <si>
    <t>ESQUADRIAS</t>
  </si>
  <si>
    <t>ESQUADRIAS DE MADEIRA</t>
  </si>
  <si>
    <t>P-15 - Porta em laminado estrutural TS para box sanitário, dimensões 0,80 x 1,80 m</t>
  </si>
  <si>
    <t>ESQUADRIAS DE ALUMÍNIO</t>
  </si>
  <si>
    <t>CA-01 - Caixilho fixo com dimensão de 3,00 x 7,80 m e acabamento em pintura eletrostática na cor vermelha e vidros laminados 8 mm contendo 4 requadros de caixilhos basculantes (pivo central) com dimensão de 0,54 x 1,10 m</t>
  </si>
  <si>
    <t>CA-01A - Caixilho fixo com dimensão de 3,00 x 7,80 m e acabamento em pintura eletrostática na cor vermelha e vidros laminados 8 mm contendo 4 requadros de caixilhos basculantes (pivo central) com dimensão de 0,54 x 1,10 m (Vidro serigrafado na cor branca conforme desenho de arquitetura)</t>
  </si>
  <si>
    <t>CA-02 - Caixilho fixo com dimensão de 3,00 x 7,80 m e acabamento em pintura eletrostática na cor vermelha e vidros laminados 8 mm contendo 4 requadros de caixilhos basculantes (pivo central) com dimensão de 0,54 x 1,10 m</t>
  </si>
  <si>
    <t xml:space="preserve">CA-02A - Caixilho fixo com dimensão de 3,00 x 7,80 m e acabamento em pintura eletrostática na cor vermelha e vidros laminados 8 mm contendo 4 requadros de caixilhos basculantes (pivo central) com dimensão de 0,54 x 1,10 m  (Vidro serigrafado na cor branca conforme desenho de arquitetura) </t>
  </si>
  <si>
    <t>CA-03 - Caixilho fixo com dimensão de 3,00 x 3,39 m e acabamento em pintura eletrostática na cor vermelha e vidros laminados 8 mm contendo 1 requadro de caixilho basculante (pivo central) com dimensão de 0,54 x 1,10 m</t>
  </si>
  <si>
    <t>CA-04 - Caixilho fixo com veneziana (ventilação 100%) com dimensão de 3,00 x 1,97 m e acabamento em pintura eletrostática na cor vermelha em perfil de aluminio e bandeira lateral e superior fixa em chapa de alumínio integral de 1,5 mm</t>
  </si>
  <si>
    <t>CA-05 - Caixilho fixo com dimensão de 3,00 x 7,80 m e acabamento em pintura eletrostática na cor vermelha e vidros laminados 8 mm contendo 4 requadros de caixilhos basculantes (pivo central) com dimensão de 0,54 x 1,10 m</t>
  </si>
  <si>
    <t>CA-05A - Caixilho fixo com dimensão de 3,00 x 7,80 m e acabamento em pintura eletrostática na cor vermelha e vidros laminados 8 mm contendo 4 requadros de caixilhos basculantes (pivo central) com dimensão de 0,54 x 1,10 m (Vidro serigrafado na cor branca conforme desenho de arquitetura)</t>
  </si>
  <si>
    <t>CA-06 - Caixilho fixo com dimensão de 3,00 x 7,80 m e acabamento em pintura eletrostática na cor vermelha e vidros laminados 8 mm contendo 4 requadros de caixilhos basculantes (pivo central) com dimensão de 0,54 x 1,10 m</t>
  </si>
  <si>
    <t>CA-06A - Caixilho fixo com dimensão de 3,00 x 7,80 m e acabamento em pintura eletrostática na cor vermelha e vidros laminados 8 mm contendo 4 requadros de caixilhos basculantes (pivo central) com dimensão de 0,54 x 1,10 m (Vidro serigrafado na cor branca conforme desenho de arquitetura)</t>
  </si>
  <si>
    <t>CA-07 - Caixilho de correr (com 3 folhas), dimensão de 3,43 x 7,58 m e acabamento em pintura eletrostática na cor vermelha e vidros laminados 8 mm com bandeira fixa superior em chapa de alumínio integral de 1,5mm, contendo dois puxadores (Ref.: Udinese - Linha Linea) na mesma cor do caixilho</t>
  </si>
  <si>
    <t>CA-07A - Caixilho de correr (com 2 folhas), dimensão de 3,43 x 7,41 m e acabamento em pintura eletrostática na cor vermelha e vidros laminados 8 mm com bandeira fixa superior em chapa de alumínio integral de 1,5 mm, contendo dois puxadores (Ref.: Udinese - Linha Linea) na mesma cor do caixilho. Prever estruturação de fechamento em alumínio para acabamento da alvenaria conforme desenho de arquitetura</t>
  </si>
  <si>
    <t>CA-10 - Caixilho fixo com dimensão de 1,93 x 3,12 m e acabamento em pintura eletrostática na cor vermelha e vidros laminados 6 mm contendo 1 requadro de caixilho basculante (pivo central) com dimensão de 0,54 x 1,10 m</t>
  </si>
  <si>
    <t>CA-11 - Caixilho fixo com dimensão de 1,93 x 3,12 m e acabamento em pintura eletrostática na cor vermelha e vidros laminados 6 mm contendo 1 requadro de caixilho basculante (pivo central) com dimensão de 0,54 x 1,10 m</t>
  </si>
  <si>
    <t>CA-12 - Caixilho fixo com veneziana (ventilação 100%) com dimensão de 2,06 x 0,60 m e acabamento em pintura eletrostática na cor vermelha em perfil de aluminio, com perfil cantoneira de alumínio para arremate na fixação em painel de concreto</t>
  </si>
  <si>
    <t>CA-13 - Caixilho de correr (com 4 folhas), dimensão de 3,00 x 7,85 m e acabamento em pintura eletrostática na cor vermelha e vidros laminados 8 mm contendo dois puxadores (Ref.: Udinese - Linha Linea) na mesma cor do caixilho</t>
  </si>
  <si>
    <t>CA-14 - Caixilho de correr (com 4 folhas), dimensão de 3,00 x 7,85 m e acabamento em pintura eletrostática na cor vermelha e vidros laminados 8 mm contendo dois puxadores (Ref.: Udinese - Linha Linea) na mesma cor do caixilho</t>
  </si>
  <si>
    <t>CA-15 - Caixilho (com 2 folhas de abrir), dimensão total de 3,00 x 2,80 m e acabamento em pintura eletrostática na cor vermelha e vidros laminados 8 mm com bandeira fixa superior e lateral, contendo dois puxadores (Ref.: Udinese - Linha Linea) na mesma cor do caixilho</t>
  </si>
  <si>
    <t>CA-16 - Caixilho fixo veneziana com dimensão de 1,80 x 1,80 m e acabamento em pintura eletrostática na cor vermelha instalado a 30 cm acima do nível do piso</t>
  </si>
  <si>
    <t>PELE DE VIDRO</t>
  </si>
  <si>
    <t>CA-08 - Caixilho tipo pele de vidro com seis portas duplas 2,00 x 2,20 m, em vidros laminados 10 mm, dimensões do conjunto 19,50 x 11,95 m</t>
  </si>
  <si>
    <t>CA-09 - Caixilho tipo pele de vidro com porta dupla pivotante, em vidros laminados 10 mm, dimensões 5,73 x 7,55 m</t>
  </si>
  <si>
    <t>ESQUADRIAS DE FERRO</t>
  </si>
  <si>
    <t>ESQUADRIAS DE VIDRO</t>
  </si>
  <si>
    <t>DIV-01 - Divisória em painel de vidro piso/teto com estrutura em alumínio anodizado fosco e vidro único laminado 10 mm, referência linha ABS 75 mm Light JS da Divdesign ou equivalente</t>
  </si>
  <si>
    <t>P-14 - Porta para divisória de vidro largura 0,82 m em vidro único laminado 10 mm, completa, folha única bandeira cadeirinha cega referência para linha ABS 75 mm Light JS da Divdesign ou equivalente</t>
  </si>
  <si>
    <t>INSTALAÇÕES ELÉTRICAS</t>
  </si>
  <si>
    <t>FIOS E CABOS</t>
  </si>
  <si>
    <t>Cabo multipolar 3x#1,5mm² HEPR 90°C - 0,6/1kV - LSOH baixa emissão de fumaça e livre de halogênio, veias nas cores preta, branca e verde</t>
  </si>
  <si>
    <t>Cabo isolado flexível de cobre com isolação em composto termoplástico com base poliolefínica não halogenada tipo LSZH (Low Smoke Zero Halogen) - 750 V - 70° C   #   6 mm²</t>
  </si>
  <si>
    <t>Cabo isolado flexível de cobre com isolação em composto termoplástico com base poliolefínica não halogenada tipo LSZH (Low Smoke Zero
Halogen) - 750 V - 70° C   #  10 mm²</t>
  </si>
  <si>
    <t>Cabo isolado flexível de cobre com isolação em composto termoplástico com base poliolefínica não halogenada tipo LSZH (Low Smoke Zero Halogen) - 750 V - 70° C   #  16 mm²</t>
  </si>
  <si>
    <t>Cabo isolado flexível de cobre com isolação em composto termoplástico com base poliolefínica não halogenada tipo LSZH (Low Smoke Zero
Halogen) - 750 V - 70° C   #  25 mm²</t>
  </si>
  <si>
    <t>Cabo isolado flexível de cobre com isolação em composto termoplástico com base poliolefínica não halogenada tipo LSZH (Low Smoke Zero Halogen) - 750 V - 70° C   #  35 mm²</t>
  </si>
  <si>
    <t>Cabo isolado flexível de cobre com isolação em composto termoplástico com base poliolefínica não halogenada tipo LSZH (Low Smoke Zero
Halogen) - 750 V - 70° C   #  240 mm²</t>
  </si>
  <si>
    <t>Cabo isolado flexível de cobre com isolação em HEPR e cobertura  em composto termoplástico com base poliolefínica não halogenada tipo LSZH
(Low Smoke Zero Halogen) - 0,6/1KV – 90° C   #   6 mm²</t>
  </si>
  <si>
    <t>Cabo isolado flexível de cobre com isolação em HEPR e cobertura  em composto termoplástico com base poliolefínica não halogenada tipo LSZH
(Low Smoke Zero Halogen) - 0,6/1KV -90° C   #  10 mm²</t>
  </si>
  <si>
    <t>Cabo isolado flexível de cobre com isolação em HEPR e cobertura  em composto termoplástico com base poliolefínica não halogenada tipo LSZH (Low Smoke Zero Halogen) - 0,6/1KV – 90° C   #  16 mm²</t>
  </si>
  <si>
    <t>Cabo isolado flexível de cobre com isolação em HEPR e cobertura  em composto termoplástico com base poliolefínica não halogenada tipo LSZH
(Low Smoke Zero Halogen) - 0,6/1KV – 90° C   #  25mm²</t>
  </si>
  <si>
    <t>Cabo isolado flexível de cobre com isolação  em HEPR e cobertura  em composto termoplástico com base poliolefínica não halogenada tipo LSZH
(Low Smoke Zero Halogen) - 0,6/1KV – 90° C   #  50 mm²</t>
  </si>
  <si>
    <t>Cabo isolado flexível de cobre com isolação em HEPR e cobertura  em composto termoplástico com base poliolefínica não halogenada tipo LSZH
(Low Smoke Zero Halogen) - 0,6/1KV – 90° C   #  95 mm²</t>
  </si>
  <si>
    <t>Cabo isolado flexível de cobre com isolação em HEPR e cobertura  em composto termoplástico com base poliolefínica não halogenada tipo LSZH (Low Smoke Zero Halogen) - 0,6/1KV – 90° C   #  240 mm²</t>
  </si>
  <si>
    <t>Eletroduto em aço galvanizado eletrolítico  Ø 3/4", inclusive conexões</t>
  </si>
  <si>
    <t>Eletroduto em aço galvanizado eletrolítico  Ø 1", inclusive conexões</t>
  </si>
  <si>
    <t>Eletroduto em aço galvanizado eletrolítico  Ø 1 1/2", inclusive conexões</t>
  </si>
  <si>
    <t>Eletroduto em aço galvanizado eletrolítico  Ø 2", inclusive conexões</t>
  </si>
  <si>
    <t>Eletroduto em aço galvanizado eletrolítico  Ø 3", inclusive conexões</t>
  </si>
  <si>
    <t>Eletroduto rígido roscável em PVC Ø 3/4", inclusive conexões</t>
  </si>
  <si>
    <t>Eletroduto rígido roscável em PVC Ø1", inclusive conexões</t>
  </si>
  <si>
    <t>Eletroduto rígido roscável em PVC Ø2", inclusive conexões</t>
  </si>
  <si>
    <t>Eletroduto de polietieno de alta densidade (PEAD) em forma espiral corrugada, com envelopamento em concreto Ø 2"</t>
  </si>
  <si>
    <t>ELETRODUTOS</t>
  </si>
  <si>
    <t>CAIXAS</t>
  </si>
  <si>
    <t>Caixa de ligação em PVC rígido para eletroduto roscável, 4"x 2", de embutir na parede</t>
  </si>
  <si>
    <t>Caixa de ligação em PVC rígido para eletroduto roscável, 4"x 4", de embutir na parede</t>
  </si>
  <si>
    <t>Caixa de passagem em chapa de aço/alumínio com tampa aparafusada - dimensões 10x10x8cm</t>
  </si>
  <si>
    <t>Caixa de passagem em chapa de aço/alumínio com tampa aparafusada - dimensões 15x15x10cm</t>
  </si>
  <si>
    <t>Eletrocalha lisa com tampa, em aço galvanizado, dimensões 100x100mm, inclusive curvas e conexões</t>
  </si>
  <si>
    <t>Eletrocalha lisa com tampa e septo, em aço galvanizado, dimensões 200x100mm, inclusive curvas e conexões</t>
  </si>
  <si>
    <t>Eletrocalha lisa com tampa e septo, em aço galvanizado, dimensões 300x100mm, inclusive curvas e conexões</t>
  </si>
  <si>
    <t>Perfilado liso em aço galvanizado eletrolítico, tipo reforçado, dimensões 38x38mm</t>
  </si>
  <si>
    <t>Tomada novo padrão brasileiro, de embutir, (2 P + T), 20A/240V,pino cilindrico 4 mm</t>
  </si>
  <si>
    <t>Tomada novo padrão brasileiro, de embutir, (2 P + T), 10A/240V,pino cilindrico 4 mm</t>
  </si>
  <si>
    <t>Tomada novo padrão brasileiro, de embutir, (2 P + T), 20A/240V,pino cilindrico 4 mm, cor vermelha para rede estabilizada</t>
  </si>
  <si>
    <t>Interruptor bipolar simples 10A/250V, 1 tecla</t>
  </si>
  <si>
    <t>Interruptor bipolar paralelo 10A/250V, 1 tecla</t>
  </si>
  <si>
    <t>Interruptor bipolar intermediário 10A/250V, 1 tecla</t>
  </si>
  <si>
    <t>Plugue macho e fêmea (2 P + T), 10A/250V</t>
  </si>
  <si>
    <t>Caixa perfilado aparafusada pré galvanizada com 1 tomada 2P+T padrão brasileiro</t>
  </si>
  <si>
    <t>Caixa para piso elevado com corpo em chapa de aço carbono bi-cromatizado, com caixilho e tampa basculante em alumínio fundido, dotada de supoetes para tomadas de energia e para voz e dados e furações para entrada de eletrodutos flexíveis</t>
  </si>
  <si>
    <t>LUMINÁRIAS</t>
  </si>
  <si>
    <t>Luminaria embutir, tubo led, pot. 4x9w - 6500k, com aletas parabolicas, difusor translucido, refletor de aluminio anodizado, dim.: 618x618mm</t>
  </si>
  <si>
    <t>Luminaria embutir, tubo led, pot. 4x9w - 6500k, sem aletas, difusor translucido, refletor de aluminio anodizado, dim.: 618x618mm</t>
  </si>
  <si>
    <t>Luminaria de embutir redonda com lâmpada led, pot. 1x7w - 6500k  aro e aba de alumínio injetado com acabamento em pintura na cor branca</t>
  </si>
  <si>
    <t>Luminaria embutir tubo led 2x19w 6500k aletas parabolicas difusor translucido e refletor de aluminio anodizado, dim.: 244x618mm</t>
  </si>
  <si>
    <t>Luminária embutir, redonda, led 9w - 6500k, corpo de aluminio e difusor de policarbonato</t>
  </si>
  <si>
    <t>Luminária de embutir, redonda, com led 18w - 6500k, corpo aluminio e difusor de policarbonato</t>
  </si>
  <si>
    <t>Luminária de embutir, tipo linear com led pot. 35w,  6500k refletor em chapa de aço com pintura cor  branca e difusor acrílico leitoso extrundado, dim.  67x2237mm</t>
  </si>
  <si>
    <t>Luminária de embutir, tipo linear com led pot. 70w,  6500k refletor em chapa de aço com pintura cor  branca e difusor acrílico leitoso extrundado, dim.  67x2237mm</t>
  </si>
  <si>
    <t>Luminária embutir com leds tubulares, pot. 1x19w - 6500k  difusor translúcido e refletor de alumínio anodizado, dim. 174x1243mm</t>
  </si>
  <si>
    <t>Luminária de sobrepor com leds tubulares, pot. 2x19w - 6500k  difusor translúcido, refletor de aluminio anodizado, dim.: 235x1243mm</t>
  </si>
  <si>
    <t>Luminária de sobrepor com leds tubulares, pot. 2x19w - 6500k refletor de alumínio anodizado de alto brilho, dim.: 160x1235mm</t>
  </si>
  <si>
    <t>Luminária arandela com led tubular, pot. 1x19w - 6500k  difusor translucido e refletor de alumínio anodizado, dim.: 244x618mm</t>
  </si>
  <si>
    <t>Luminária de embutir balizador, led e27 1x4w - 6500k, difusor temperado jateado e corpo alúminio  injetado com pintura eletrostática branca, dim.: 105x233mm</t>
  </si>
  <si>
    <t>Luminária embutir com leds tubulares, pot. 2x10w - 6500k  difusor translúcido e refletor alumínio anodizado, dim.: 175x618mm</t>
  </si>
  <si>
    <t xml:space="preserve">Luminária tipo espeto, com lâmpada led 10w, 6500k, ip-65 e instalada no jardim </t>
  </si>
  <si>
    <t>Luminária pendente de led e27, ip-65, com grade, visor em vidro anti-ofuscamento e corpo em alumínio injetado com pintura eletrostática a pó</t>
  </si>
  <si>
    <t>Luminária arandela 45°, led e27, pot. 13w - ip-65, com visor em vidro com grade e corpo alumínio injetado com pintura eletrostática a pó</t>
  </si>
  <si>
    <t>Luminária de emergência, sobrepor, unidade autônoma, led 4w, com indicação de saída, para instalação no teto</t>
  </si>
  <si>
    <t>Luminária de emergência, sobrepor, unidade autônoma, led 4w, com indicação de saída, para instalação em parede</t>
  </si>
  <si>
    <t>Luminária de emergência, sobrepor, unidade autônoma, led 4w, aclaramento, para instalação em parede</t>
  </si>
  <si>
    <t>Unidade autônoma de soprepor com 2 projetores em led de 2x55w de alta intensidade luminosa</t>
  </si>
  <si>
    <t>ATERRAMENTO</t>
  </si>
  <si>
    <t>Cabo de cobre nú, 7 fios, inclusive isoladores # 35mm²</t>
  </si>
  <si>
    <t>Cabo de cobre nú, 7 fios, inclusive isoladores # 50mm²</t>
  </si>
  <si>
    <t>Terminal à pressão reforçado para conexão de cabo de cobre à barra de aterramento, # 35mm² a  # 70mm²</t>
  </si>
  <si>
    <t>Caixa de inspeção em PVC com tampa metálica para aterramento, diâmetro 300mm e altura 400mm</t>
  </si>
  <si>
    <t>Haste de aterramento tipo Cooperweld de cobre - 5/8" x 3,00m, com conector</t>
  </si>
  <si>
    <t>Barra Chata em Alumínio 7/8"x1/8"mmx3,00m, inclusive acessórios e conexões</t>
  </si>
  <si>
    <t>Terminal Aéreo em Barra chara de alumínio 7/8"x1/8"mm e altura de 60cm</t>
  </si>
  <si>
    <t>Barramento de Equipotencialização 2"x 1/4" ISOLADO, instalado em caixa metálica de sobrepor 300x300x120mm com tampa.</t>
  </si>
  <si>
    <t>Conector Aterrinsert com disco de latão, rosca fêmea M12 e  distância do condutor regulável.</t>
  </si>
  <si>
    <t>Tela em Inox 1,5mm para equipotencialização de cilindros de gases</t>
  </si>
  <si>
    <t>Conector cabo-haste em bronze para 1 cabos # 16-70mm²</t>
  </si>
  <si>
    <t>Conector cabo-haste em bronze para 2 cabos # 16-70mm²</t>
  </si>
  <si>
    <t>QUADROS E PAINÉIS</t>
  </si>
  <si>
    <t>Quadro de Força para elevador, composto por sistema de força trifásico com tensão nominal de 220V e frequência de 60Hz para elevador de 10,0cv, com chave seccionadora geral de 50A, conforme especificações do fabricante</t>
  </si>
  <si>
    <t>Quadro de Força para bombas de recalque de água potável, composto por sistema de força trifásico com tensão nominal de 220V e frequência de 60Hz para 1 bomba de 1,5cv com disjuntor motor geral de 16A; sistema de supervisão de falta de fase e sistema de comando eletromecânico</t>
  </si>
  <si>
    <t>Quadro de Força para bombas de recalque de água de reúso, composto por sistema de força trifásico com tensão nominal de 220V e frequência de 60Hz para 2 bombas de 3,0cv com disjuntor motor geral de 16A; sistema de supervisão de falta de fase e sistema de comando eletromecânico</t>
  </si>
  <si>
    <t>QF-AAER (Previsão de cargas para equipamento específico, deverá ser elaborado diagrama conforme as necessidades do equipamento)</t>
  </si>
  <si>
    <t>QF-ICPMS (Previsão de cargas para equipamento específico, deverá ser elaborado diagrama conforme as necessidades do equipamento)</t>
  </si>
  <si>
    <t>QF-TOM (Previsão de cargas para equipamento específico, deverá ser elaborado diagrama conforme as necessidades do equipamento)</t>
  </si>
  <si>
    <t>QF-MEV (Previsão de cargas para equipamento específico, deverá ser elaborado diagrama conforme as necessidades do equipamento)</t>
  </si>
  <si>
    <t>QF-EPMA (Previsão de cargas para equipamento específico, deverá ser elaborado diagrama conforme as necessidades do equipamento)</t>
  </si>
  <si>
    <t>QF-SIMS (Previsão de cargas para equipamento específico, deverá ser elaborado diagrama conforme as necessidades do equipamento)</t>
  </si>
  <si>
    <t>Chave-boia elétrica de regulagem de nível de água em reservatórios para acionamento de bombas elétricas - fornecimento e instalação</t>
  </si>
  <si>
    <t>1,00</t>
  </si>
  <si>
    <t>Módulo de entrada de energia em média tensão tipo cubículo compacto, grau de proteção IP 44, composto por 03 muflas unipolares classe 15 kV, pára-raios de média tensão classe 15 kV,jogo de barras tripolar de 630 A, chave seccionadora de 3 posições 630A - 15KV - NBI 95kV, funcionamento sob carga, com contatos selados a gás SF6, indicadores de presença de tensão, resistência de aquecimento de 50W, conforme diagrama de projeto - Referência DM1-A SM6-24kV schneider electric</t>
  </si>
  <si>
    <t>Módulo de saída de energia em média tensão tipo cubículo compacto, grau de proteção IP 44, composto por 03 muflas unipolares classe 15 kV, chave  seccionadora de 3 posições  630A -  15KV -  NBI  95kV,  funcionamento  sob carga,  com  contatos  selados  a gás  SF6,  e  chave de terra com intertravamentos de segurança, indicadores de presença de tensão,  equipamento para três fusíveis DIN com sistema “striker pin”, mecanismo de sinalização de queima de fusível, resistência de aquecimento de 50W, conforme diagrama de projeto - Referência QM SM6-24kV schneider electric</t>
  </si>
  <si>
    <t>BARRAMENTOS</t>
  </si>
  <si>
    <t>Cofre "plug-in" para instalação em barramento blindado, equipado com disjuntor tipo caixa moldada de 2500A</t>
  </si>
  <si>
    <t>Barramento blindado tipo "bus-way", condutores em alumínio, corrente nominal (ith) 2500A, corrente de curto circuito (lcc) 75kA, grau de proteção IP 31, condutores (NFFF). Obs.: neutro com seção igual a fase, inclusive acessórios e fixações</t>
  </si>
  <si>
    <t>EQUIPAMENTOS</t>
  </si>
  <si>
    <t>Transformador de 750kVA a seco, IP 21, Tap's primários:  13,8 / 13,2 / 12,6 / 12 / 11,4kV, Tap's secundários: 220/127V - neutro aterrado, isolamento classe  15 kV, frequência 60Hz</t>
  </si>
  <si>
    <t>Grupo gerador a diesel, com potência intermitente de 750 kVA e potência contínua de 680 kVA, tensão 220/127V e frequência de 60Hz, equipado com sistema de comando Paralelismo e Sincronismo e atenuação de ruídos</t>
  </si>
  <si>
    <t>No-breaks de 5 KVA, tensão de entrada: 220 VCA três fios mais um terra. As UPSs devem possuir tecnologia dupla conversão, true on line, com retificador de 6 pulsos e inversor com IGBT, controlado por microprocessador (DSP). Deve possuir entradas distintas para o ramo do retificador e ramo do by-pass, além de porta de comunicação RS 232 Incluso baterias e gabinetes de montagem igual ao da UPS.</t>
  </si>
  <si>
    <t>No-breaks de 3 KVA, tensão de entrada: 220 VCA três fios mais um terra. As UPSs devem possuir tecnologia dupla conversão, true on line, com retificador de 6 pulsos e inversor com IGBT, controlado por microprocessador (DSP). Deve possuir entradas distintas para o ramo do retificador e ramo do by-pass, além de porta de comunicação RS 232 Incluso baterias e gabinetes de montagem igual ao da UPS.</t>
  </si>
  <si>
    <t>Banco de Capacitores Automático (deverá ser reavaliado a necessidade e especificações após devida análise do consumo. Energético)</t>
  </si>
  <si>
    <t>Estrado (tapete) de Borracha Isolante - Dimensões 1.000 x 1.000 x 25mm para isolação piso de subestações e cabines</t>
  </si>
  <si>
    <t>Tampão Ferro Fundido para canaletas subestação para Classe C 250 (ruptura &gt;250 kN) nas dimensões 1,20 m x 0,8</t>
  </si>
  <si>
    <t>Par de Luvas isolante classe II, 25 kV</t>
  </si>
  <si>
    <t>Par de Luvas de raspa para Cobertura da luva isolante</t>
  </si>
  <si>
    <t>Caixa em madeira porta luvas</t>
  </si>
  <si>
    <t>Capacete de proteção aba total com jugular</t>
  </si>
  <si>
    <t>Óculos de Proteção com lente em acrílico incolor</t>
  </si>
  <si>
    <t>Placa Metálica de Advertência “ Perigo de Morte” - fornecimento e instalação</t>
  </si>
  <si>
    <t>SERVIÇOS COMPLEMENTARES</t>
  </si>
  <si>
    <t>ENERGIA FOTOVOLTAICA</t>
  </si>
  <si>
    <t>Canadian Solar INC CS6X-320FG ou equivalente</t>
  </si>
  <si>
    <t>Inversor fotovoltaico trifásico 220V-60Hz, fabricante Intelbras, modelo: EGT 20000 MAX 220V G2 ou equivalente</t>
  </si>
  <si>
    <t>Cabos para instalações fotovoltaicas, conforme norma NBR 16690 #4mm²</t>
  </si>
  <si>
    <t>Condutores elétricos - em cabos flexíveis unipolares tipo LSHO (Low Smoke Zero Halogens) em cobre, conforme NBR 13348 e certificado de conformidade InMetro Portaria 620/2012 em validade; incluindo fita isolante, bornes, anilhas, estiquetas de identificação, conectores, isolações, e demais acessórios necessários a funcionalidade do sistema. em cobre, com isolação HEPR/EPR 90°C e cobertura em poliotefina, 0,6/1KV, Marcas Referência Ficap, Prysmian, Phelps Dodge, ou outros identicos que atendam técnicamente às características técnicas, performance e qualidade solicitadas constantes, ou não, dos descritivos nos ítens, #10mm²</t>
  </si>
  <si>
    <t>ELETRODUTOS E CAIXAS DE PASSAGEM</t>
  </si>
  <si>
    <t>Conjunto/Quadro de Junção - Conforme Diagrama</t>
  </si>
  <si>
    <t>Quadro de Paralelismo e  Medição - Conforme Diagrama</t>
  </si>
  <si>
    <t>Parafusos estruturais para fixação em telha sanduiche ou laje</t>
  </si>
  <si>
    <t>Perfil de fixação conforme projeto</t>
  </si>
  <si>
    <t>Grampos intermediários conforme projeto</t>
  </si>
  <si>
    <t>Grampos terminais</t>
  </si>
  <si>
    <t>Acessórios e miudezas</t>
  </si>
  <si>
    <t>SISTEMAS</t>
  </si>
  <si>
    <t>Eletroduto corrugado flexível em PEAD Ø 1"</t>
  </si>
  <si>
    <t>CAIXAS DE PASSAGEM</t>
  </si>
  <si>
    <t>ELETROCALHAS</t>
  </si>
  <si>
    <t>PONTOS DE DADOS E VOZ</t>
  </si>
  <si>
    <t>RACK E ACESSÓRIOS</t>
  </si>
  <si>
    <t>Rack fechado 19” 44U confeccionado em aço, pintura epóxi antioxidante em tons grafite preto, dotado de organizadores laterais, verticais, frontal e traseira compatível com dimensionamento das cablagens e carregado com parafuso com porca gaiola 12mm e rosca M5. (Dimensão P x L x H - 60x60x205cm)</t>
  </si>
  <si>
    <t>CABOS</t>
  </si>
  <si>
    <t>DETECÇÃO E ALARME DE INCÊNDIO</t>
  </si>
  <si>
    <t>INSTALAÇÕES HIDRÁULICAS</t>
  </si>
  <si>
    <t>ÁGUA FRIA</t>
  </si>
  <si>
    <t>Sistema de pressurização - 1 principal + 1 reserva, revesamento automático - Vazão: 8m³/h, Pressão: 40mca, Potência: 4cv</t>
  </si>
  <si>
    <t>2,00</t>
  </si>
  <si>
    <t>ESGOTO</t>
  </si>
  <si>
    <t>DRENO DE AR CONDICIONADO</t>
  </si>
  <si>
    <t>ÁGUAS PLUVIAIS</t>
  </si>
  <si>
    <t>Grelha plana em ferro fundido, Ø 75mm - fornecimento e instalação</t>
  </si>
  <si>
    <t>Filtro fino VORTEX - WFF 300 REF: WISY - AQUASTOCK - fornecimento e instalação</t>
  </si>
  <si>
    <t>Sistema de pressurização - REÚSO - 1 principal + 1 reserva, revesamento automático - Vazão: 4m³/h, Pressão: 40mca, Potência: 4cv</t>
  </si>
  <si>
    <t>Poço de recalque de água servida volume = 1000 lts. Ø 1,00</t>
  </si>
  <si>
    <t>Bomba de recalque de água servida, vazão: 13,00m3/h, pressão: 16mca, potência: 1,5cv</t>
  </si>
  <si>
    <t>GASES ESPECIAIS</t>
  </si>
  <si>
    <t>Ponto de gases especiais + registro de esfera em bronze para gás, Ø ½" - fornecimento e instalação</t>
  </si>
  <si>
    <t>Central de gases para argônio - fornecimento e instalação</t>
  </si>
  <si>
    <t>Central de gases para oxigênio - fornecimento e instalação</t>
  </si>
  <si>
    <t>Central de gases para nitrogênio - fornecimento e instalação</t>
  </si>
  <si>
    <t>Central de gases para ar comprimido - fornecimento e instalação</t>
  </si>
  <si>
    <t>INSTALAÇÕES DE COMBATE A INCÊNDIO</t>
  </si>
  <si>
    <t>Extintor de espuma 2-A:10-B - 9L - portátil</t>
  </si>
  <si>
    <t>97,00</t>
  </si>
  <si>
    <t>14,00</t>
  </si>
  <si>
    <t>8,00</t>
  </si>
  <si>
    <t>LOUÇAS</t>
  </si>
  <si>
    <t>METAIS</t>
  </si>
  <si>
    <t>LOUÇAS, METAIS SANITÁRIOS, BANCADAS, MOBILIÁRIO E COMPLEMENTOS</t>
  </si>
  <si>
    <t>BANCADAS</t>
  </si>
  <si>
    <t>ESPELHOS</t>
  </si>
  <si>
    <t>Dispenser para papel higiênico</t>
  </si>
  <si>
    <t>Dispenser para sabonete em espuma</t>
  </si>
  <si>
    <t>Papeleira de sobrepor</t>
  </si>
  <si>
    <t>CLIMATIZAÇÃO E EXAUSTÃO</t>
  </si>
  <si>
    <t>GRELHAS</t>
  </si>
  <si>
    <t>DAMPER</t>
  </si>
  <si>
    <t>DIFUSORES</t>
  </si>
  <si>
    <t>DUTOS EM CHAPA E FLEXÍVEIS</t>
  </si>
  <si>
    <t>QUADROS E INTERLIGAÇÕES ELÉTRICAS</t>
  </si>
  <si>
    <t>DIVERSOS</t>
  </si>
  <si>
    <t/>
  </si>
  <si>
    <t>Duto em chapa de aço galvanizada # 22 para ar condicionado. inclusive suportes e fixações em dutos.</t>
  </si>
  <si>
    <t>Duto em chapa de aço galvanizada # 26 para ar condicionado. inclusive suportes e fixações em dutos.</t>
  </si>
  <si>
    <t>Duto em chapa de aço galvanizada # 24 para ar condicionado. inclusive suportes e fixações em dutos.</t>
  </si>
  <si>
    <t>Manta de lã de vidro</t>
  </si>
  <si>
    <t>Suportes, fitas, e acessórios</t>
  </si>
  <si>
    <t>REDE FRIGORÍGENA</t>
  </si>
  <si>
    <t xml:space="preserve">Alimentação elétrica completa com eletrodutos, fiações, conexões entre ponto de força e unidades condensadoras e evaporadoras </t>
  </si>
  <si>
    <t>Interligação elétrica de força e comando de unidades evaporadoras, completas de cabos de força e comando e automação</t>
  </si>
  <si>
    <t>Painel de comando e supervisão geral de unidades condensadoras+evaporadoras</t>
  </si>
  <si>
    <t xml:space="preserve">Lastros de neoprene + perfil metálico para instalação das unidades condensadoras </t>
  </si>
  <si>
    <t>Transporte horizontal/vertical, fretes, e seguros</t>
  </si>
  <si>
    <t xml:space="preserve">Projeto "as-built", manual de operação e manutenção  </t>
  </si>
  <si>
    <t>Pontos de drenagem (apenas interligação)</t>
  </si>
  <si>
    <t>Suportes e miudezas</t>
  </si>
  <si>
    <t>Mobilizações e desmobilizações</t>
  </si>
  <si>
    <t>Equipe técnica permanente</t>
  </si>
  <si>
    <t>ART (anotação de responsabilidade técnica)</t>
  </si>
  <si>
    <t>REVESTIMENTO DE PAREDES</t>
  </si>
  <si>
    <t>REVESTIMENTOS BÁSICOS</t>
  </si>
  <si>
    <t>REVESTIMENTOS CERÂMICOS</t>
  </si>
  <si>
    <t>REVESTIMENTOS ACÚSTICOS</t>
  </si>
  <si>
    <t>Lã de rocha d= 60 kg/m3 e= 50 mm com acabamento em véu de vidro branco e tela de arame galvanizado fixada em perfis metálicos tipo drywall</t>
  </si>
  <si>
    <t>REVESTIMENTO DE FORROS</t>
  </si>
  <si>
    <t>REVESTIMENTOS EM GESSO</t>
  </si>
  <si>
    <t>REVESTIMENTO CERÂMICO</t>
  </si>
  <si>
    <t>REVESTIMENTO EM GRANITO</t>
  </si>
  <si>
    <t>PISO ELEVADO</t>
  </si>
  <si>
    <t>ACABAMENTOS EM RESINA</t>
  </si>
  <si>
    <t>PINTURAS</t>
  </si>
  <si>
    <t>PAREDES INTERNAS</t>
  </si>
  <si>
    <t>FORROS</t>
  </si>
  <si>
    <t>REVESTIMENTO EM POLIPROPILENO</t>
  </si>
  <si>
    <t>PAVIMENTAÇÃO</t>
  </si>
  <si>
    <t>ELEVADORES</t>
  </si>
  <si>
    <t>PAISAGISMO</t>
  </si>
  <si>
    <t>2.1.1</t>
  </si>
  <si>
    <t>2.1.2</t>
  </si>
  <si>
    <t>2.1.3</t>
  </si>
  <si>
    <t>2.1.4</t>
  </si>
  <si>
    <t>2.1.5</t>
  </si>
  <si>
    <t>2.1.6</t>
  </si>
  <si>
    <t>2.1.7</t>
  </si>
  <si>
    <t>2.1.8</t>
  </si>
  <si>
    <t>2.1.9</t>
  </si>
  <si>
    <t>2.1.10</t>
  </si>
  <si>
    <t>2.1.11</t>
  </si>
  <si>
    <t>2.1.12</t>
  </si>
  <si>
    <t>2.1.13</t>
  </si>
  <si>
    <t>2.1.14</t>
  </si>
  <si>
    <t>2.1.15</t>
  </si>
  <si>
    <t>2.1.16</t>
  </si>
  <si>
    <t>2.1.17</t>
  </si>
  <si>
    <t>2.1.18</t>
  </si>
  <si>
    <t>7.2</t>
  </si>
  <si>
    <t>3.2</t>
  </si>
  <si>
    <t>3.3</t>
  </si>
  <si>
    <t>3.4</t>
  </si>
  <si>
    <t>3.5</t>
  </si>
  <si>
    <t>3.6</t>
  </si>
  <si>
    <t>3.7</t>
  </si>
  <si>
    <t>3.8</t>
  </si>
  <si>
    <t>3.9</t>
  </si>
  <si>
    <t>3.10</t>
  </si>
  <si>
    <t>4.1</t>
  </si>
  <si>
    <t>4.1.1</t>
  </si>
  <si>
    <t>4.1.2</t>
  </si>
  <si>
    <t>4.2</t>
  </si>
  <si>
    <t>4.2.1</t>
  </si>
  <si>
    <t>9.2</t>
  </si>
  <si>
    <t>4.2.1.1</t>
  </si>
  <si>
    <t>4.2.1.2</t>
  </si>
  <si>
    <t>4.2.1.4</t>
  </si>
  <si>
    <t>4.2.1.5</t>
  </si>
  <si>
    <t>4.2.1.6</t>
  </si>
  <si>
    <t>4.2.1.7</t>
  </si>
  <si>
    <t>4.2.1.8</t>
  </si>
  <si>
    <t>4.2.1.9</t>
  </si>
  <si>
    <t>4.2.2</t>
  </si>
  <si>
    <t>4.2.2.1</t>
  </si>
  <si>
    <t>4.2.2.2</t>
  </si>
  <si>
    <t>4.2.2.4</t>
  </si>
  <si>
    <t>4.2.2.5</t>
  </si>
  <si>
    <t>4.2.2.6</t>
  </si>
  <si>
    <t>4.2.2.7</t>
  </si>
  <si>
    <t>4.2.2.8</t>
  </si>
  <si>
    <t>4.2.2.9</t>
  </si>
  <si>
    <t>4.2.2.10</t>
  </si>
  <si>
    <t>4.2.2.11</t>
  </si>
  <si>
    <t>5.1</t>
  </si>
  <si>
    <t>5.1.1</t>
  </si>
  <si>
    <t>9.1.1</t>
  </si>
  <si>
    <t>8.2.2</t>
  </si>
  <si>
    <t>5.1.2</t>
  </si>
  <si>
    <t>5.1.3</t>
  </si>
  <si>
    <t>5.1.4</t>
  </si>
  <si>
    <t>5.1.5</t>
  </si>
  <si>
    <t>5.1.6</t>
  </si>
  <si>
    <t>5.1.7</t>
  </si>
  <si>
    <t>5.1.8</t>
  </si>
  <si>
    <t>5.1.9</t>
  </si>
  <si>
    <t>5.1.10</t>
  </si>
  <si>
    <t>5.1.11</t>
  </si>
  <si>
    <t>5.1.12</t>
  </si>
  <si>
    <t>5.2</t>
  </si>
  <si>
    <t>5.2.1</t>
  </si>
  <si>
    <t>5.2.2</t>
  </si>
  <si>
    <t>5.2.3</t>
  </si>
  <si>
    <t>5.3</t>
  </si>
  <si>
    <t>5.3.1</t>
  </si>
  <si>
    <t>6.1</t>
  </si>
  <si>
    <t>6.1.1</t>
  </si>
  <si>
    <t>6.2</t>
  </si>
  <si>
    <t>6.2.1</t>
  </si>
  <si>
    <t>6.2.2</t>
  </si>
  <si>
    <t>6.3</t>
  </si>
  <si>
    <t>6.3.1</t>
  </si>
  <si>
    <t>6.4</t>
  </si>
  <si>
    <t>6.4.1</t>
  </si>
  <si>
    <t>6.4.2</t>
  </si>
  <si>
    <t>7.1</t>
  </si>
  <si>
    <t>7.1.1</t>
  </si>
  <si>
    <t>7.3</t>
  </si>
  <si>
    <t>7.3.2</t>
  </si>
  <si>
    <t>7.3.3</t>
  </si>
  <si>
    <t>7.3.4</t>
  </si>
  <si>
    <t>7.4</t>
  </si>
  <si>
    <t>7.4.1</t>
  </si>
  <si>
    <t>8.1</t>
  </si>
  <si>
    <t>8.1.1</t>
  </si>
  <si>
    <t>8.1.2</t>
  </si>
  <si>
    <t>8.2</t>
  </si>
  <si>
    <t>8.2.1</t>
  </si>
  <si>
    <t>8.2.3</t>
  </si>
  <si>
    <t>8.2.4</t>
  </si>
  <si>
    <t>8.2.5</t>
  </si>
  <si>
    <t>8.2.6</t>
  </si>
  <si>
    <t>8.2.7</t>
  </si>
  <si>
    <t>8.2.8</t>
  </si>
  <si>
    <t>8.2.9</t>
  </si>
  <si>
    <t>8.2.10</t>
  </si>
  <si>
    <t>8.2.11</t>
  </si>
  <si>
    <t>8.2.12</t>
  </si>
  <si>
    <t>8.2.13</t>
  </si>
  <si>
    <t>8.2.14</t>
  </si>
  <si>
    <t>8.2.15</t>
  </si>
  <si>
    <t>8.2.16</t>
  </si>
  <si>
    <t>8.2.17</t>
  </si>
  <si>
    <t>8.2.18</t>
  </si>
  <si>
    <t>8.2.19</t>
  </si>
  <si>
    <t>8.3</t>
  </si>
  <si>
    <t>8.3.1</t>
  </si>
  <si>
    <t>8.3.2</t>
  </si>
  <si>
    <t>8.4</t>
  </si>
  <si>
    <t>8.4.1</t>
  </si>
  <si>
    <t>8.4.2</t>
  </si>
  <si>
    <t>8.4.3</t>
  </si>
  <si>
    <t>8.4.4</t>
  </si>
  <si>
    <t>8.4.5</t>
  </si>
  <si>
    <t>8.5</t>
  </si>
  <si>
    <t>8.5.1</t>
  </si>
  <si>
    <t>9.1</t>
  </si>
  <si>
    <t>9.1.2</t>
  </si>
  <si>
    <t>9.1.3</t>
  </si>
  <si>
    <t>9.1.4</t>
  </si>
  <si>
    <t>9.1.5</t>
  </si>
  <si>
    <t>9.1.6</t>
  </si>
  <si>
    <t>9.1.7</t>
  </si>
  <si>
    <t>9.1.8</t>
  </si>
  <si>
    <t>9.1.9</t>
  </si>
  <si>
    <t>9.1.10</t>
  </si>
  <si>
    <t>9.1.11</t>
  </si>
  <si>
    <t>9.1.12</t>
  </si>
  <si>
    <t>9.1.13</t>
  </si>
  <si>
    <t>9.1.14</t>
  </si>
  <si>
    <t>9.1.15</t>
  </si>
  <si>
    <t>9.1.16</t>
  </si>
  <si>
    <t>9.2.1</t>
  </si>
  <si>
    <t>9.2.2</t>
  </si>
  <si>
    <t>9.2.3</t>
  </si>
  <si>
    <t>9.2.4</t>
  </si>
  <si>
    <t>9.2.5</t>
  </si>
  <si>
    <t>9.2.6</t>
  </si>
  <si>
    <t>9.2.7</t>
  </si>
  <si>
    <t>9.2.8</t>
  </si>
  <si>
    <t>9.2.9</t>
  </si>
  <si>
    <t>9.3</t>
  </si>
  <si>
    <t>9.3.1</t>
  </si>
  <si>
    <t>9.3.2</t>
  </si>
  <si>
    <t>9.3.3</t>
  </si>
  <si>
    <t>9.3.4</t>
  </si>
  <si>
    <t>9.3.5</t>
  </si>
  <si>
    <t>9.3.6</t>
  </si>
  <si>
    <t>9.4</t>
  </si>
  <si>
    <t>9.4.1</t>
  </si>
  <si>
    <t>9.4.2</t>
  </si>
  <si>
    <t>9.4.3</t>
  </si>
  <si>
    <t>9.4.4</t>
  </si>
  <si>
    <t>9.5</t>
  </si>
  <si>
    <t>9.5.1</t>
  </si>
  <si>
    <t>9.5.2</t>
  </si>
  <si>
    <t>9.5.3</t>
  </si>
  <si>
    <t>9.5.4</t>
  </si>
  <si>
    <t>9.6</t>
  </si>
  <si>
    <t>9.6.1</t>
  </si>
  <si>
    <t>9.6.2</t>
  </si>
  <si>
    <t>9.6.3</t>
  </si>
  <si>
    <t>9.6.4</t>
  </si>
  <si>
    <t>9.6.5</t>
  </si>
  <si>
    <t>9.6.6</t>
  </si>
  <si>
    <t>9.6.7</t>
  </si>
  <si>
    <t>9.6.8</t>
  </si>
  <si>
    <t>9.6.9</t>
  </si>
  <si>
    <t>9.6.10</t>
  </si>
  <si>
    <t>9.6.11</t>
  </si>
  <si>
    <t>9.6.12</t>
  </si>
  <si>
    <t>9.6.13</t>
  </si>
  <si>
    <t>9.6.14</t>
  </si>
  <si>
    <t>9.6.15</t>
  </si>
  <si>
    <t>9.6.16</t>
  </si>
  <si>
    <t>9.6.17</t>
  </si>
  <si>
    <t>9.6.18</t>
  </si>
  <si>
    <t>9.6.19</t>
  </si>
  <si>
    <t>9.6.20</t>
  </si>
  <si>
    <t>9.6.21</t>
  </si>
  <si>
    <t>9.6.22</t>
  </si>
  <si>
    <t>9.6.23</t>
  </si>
  <si>
    <t>9.7</t>
  </si>
  <si>
    <t>9.7.1</t>
  </si>
  <si>
    <t>9.7.2</t>
  </si>
  <si>
    <t>9.7.3</t>
  </si>
  <si>
    <t>9.7.4</t>
  </si>
  <si>
    <t>9.7.5</t>
  </si>
  <si>
    <t>9.7.6</t>
  </si>
  <si>
    <t>9.7.7</t>
  </si>
  <si>
    <t>9.7.8</t>
  </si>
  <si>
    <t>9.7.9</t>
  </si>
  <si>
    <t>9.7.10</t>
  </si>
  <si>
    <t>9.7.11</t>
  </si>
  <si>
    <t>9.7.12</t>
  </si>
  <si>
    <t>9.7.13</t>
  </si>
  <si>
    <t>9.8</t>
  </si>
  <si>
    <t>9.8.1</t>
  </si>
  <si>
    <t>9.8.2</t>
  </si>
  <si>
    <t>9.8.3</t>
  </si>
  <si>
    <t>9.8.4</t>
  </si>
  <si>
    <t>9.8.5</t>
  </si>
  <si>
    <t>9.8.6</t>
  </si>
  <si>
    <t>9.8.7</t>
  </si>
  <si>
    <t>9.8.8</t>
  </si>
  <si>
    <t>9.8.9</t>
  </si>
  <si>
    <t>9.8.10</t>
  </si>
  <si>
    <t>9.8.11</t>
  </si>
  <si>
    <t>9.8.12</t>
  </si>
  <si>
    <t>9.8.13</t>
  </si>
  <si>
    <t>9.8.14</t>
  </si>
  <si>
    <t>9.8.15</t>
  </si>
  <si>
    <t>9.8.16</t>
  </si>
  <si>
    <t>9.8.17</t>
  </si>
  <si>
    <t>9.8.18</t>
  </si>
  <si>
    <t>9.8.19</t>
  </si>
  <si>
    <t>9.8.20</t>
  </si>
  <si>
    <t>9.8.21</t>
  </si>
  <si>
    <t>9.8.22</t>
  </si>
  <si>
    <t>9.8.23</t>
  </si>
  <si>
    <t>9.8.24</t>
  </si>
  <si>
    <t>9.9</t>
  </si>
  <si>
    <t>9.9.1</t>
  </si>
  <si>
    <t>9.9.2</t>
  </si>
  <si>
    <t>9.10</t>
  </si>
  <si>
    <t>9.10.1</t>
  </si>
  <si>
    <t>9.10.2</t>
  </si>
  <si>
    <t>9.10.3</t>
  </si>
  <si>
    <t>9.10.4</t>
  </si>
  <si>
    <t>9.10.5</t>
  </si>
  <si>
    <t>9.10.6</t>
  </si>
  <si>
    <t>9.10.7</t>
  </si>
  <si>
    <t>9.10.8</t>
  </si>
  <si>
    <t>9.10.9</t>
  </si>
  <si>
    <t>9.10.10</t>
  </si>
  <si>
    <t>9.10.11</t>
  </si>
  <si>
    <t>9.10.12</t>
  </si>
  <si>
    <t>9.10.13</t>
  </si>
  <si>
    <t>9.11</t>
  </si>
  <si>
    <t>10.1</t>
  </si>
  <si>
    <t>10.1.1</t>
  </si>
  <si>
    <t>10.2</t>
  </si>
  <si>
    <t>10.2.1</t>
  </si>
  <si>
    <t>10.4.3</t>
  </si>
  <si>
    <t>10.4.4</t>
  </si>
  <si>
    <t>11.1</t>
  </si>
  <si>
    <t>11.1.1</t>
  </si>
  <si>
    <t>11.1.2</t>
  </si>
  <si>
    <t>11.1.3</t>
  </si>
  <si>
    <t>11.1.4</t>
  </si>
  <si>
    <t>11.1.5</t>
  </si>
  <si>
    <t>11.2</t>
  </si>
  <si>
    <t>11.2.1</t>
  </si>
  <si>
    <t>11.3</t>
  </si>
  <si>
    <t>11.3.1</t>
  </si>
  <si>
    <t>11.3.2</t>
  </si>
  <si>
    <t>11.4</t>
  </si>
  <si>
    <t>11.4.1</t>
  </si>
  <si>
    <t>11.4.2</t>
  </si>
  <si>
    <t>11.4.3</t>
  </si>
  <si>
    <t>11.4.4</t>
  </si>
  <si>
    <t>11.5</t>
  </si>
  <si>
    <t>11.5.1</t>
  </si>
  <si>
    <t>11.5.2</t>
  </si>
  <si>
    <t>11.5.3</t>
  </si>
  <si>
    <t>11.5.4</t>
  </si>
  <si>
    <t>11.5.5</t>
  </si>
  <si>
    <t>11.5.6</t>
  </si>
  <si>
    <t>11.5.7</t>
  </si>
  <si>
    <t>11.5.8</t>
  </si>
  <si>
    <t>11.6</t>
  </si>
  <si>
    <t>11.6.1</t>
  </si>
  <si>
    <t>11.6.2</t>
  </si>
  <si>
    <t>11.6.3</t>
  </si>
  <si>
    <t>11.6.4</t>
  </si>
  <si>
    <t>11.7</t>
  </si>
  <si>
    <t>11.7.1</t>
  </si>
  <si>
    <t>11.7.2</t>
  </si>
  <si>
    <t>11.7.3</t>
  </si>
  <si>
    <t>11.7.4</t>
  </si>
  <si>
    <t>11.8</t>
  </si>
  <si>
    <t>11.8.1</t>
  </si>
  <si>
    <t>11.8.2</t>
  </si>
  <si>
    <t>11.8.3</t>
  </si>
  <si>
    <t>11.8.4</t>
  </si>
  <si>
    <t>11.8.5</t>
  </si>
  <si>
    <t>11.8.6</t>
  </si>
  <si>
    <t>11.8.7</t>
  </si>
  <si>
    <t>12.1</t>
  </si>
  <si>
    <t>12.1.1</t>
  </si>
  <si>
    <t>12.1.2</t>
  </si>
  <si>
    <t>12.1.3</t>
  </si>
  <si>
    <t>12.1.4</t>
  </si>
  <si>
    <t>12.1.5</t>
  </si>
  <si>
    <t>12.1.6</t>
  </si>
  <si>
    <t>12.1.7</t>
  </si>
  <si>
    <t>12.1.8</t>
  </si>
  <si>
    <t>12.1.9</t>
  </si>
  <si>
    <t>12.1.10</t>
  </si>
  <si>
    <t>12.1.11</t>
  </si>
  <si>
    <t>12.1.12</t>
  </si>
  <si>
    <t>12.1.13</t>
  </si>
  <si>
    <t>12.1.14</t>
  </si>
  <si>
    <t>12.2</t>
  </si>
  <si>
    <t>12.2.1</t>
  </si>
  <si>
    <t>12.2.2</t>
  </si>
  <si>
    <t>12.2.3</t>
  </si>
  <si>
    <t>12.2.4</t>
  </si>
  <si>
    <t>12.2.5</t>
  </si>
  <si>
    <t>12.2.6</t>
  </si>
  <si>
    <t>12.2.7</t>
  </si>
  <si>
    <t>12.2.8</t>
  </si>
  <si>
    <t>12.3</t>
  </si>
  <si>
    <t>12.3.1</t>
  </si>
  <si>
    <t>12.3.2</t>
  </si>
  <si>
    <t>12.3.3</t>
  </si>
  <si>
    <t>12.4</t>
  </si>
  <si>
    <t>12.4.1</t>
  </si>
  <si>
    <t>12.4.2</t>
  </si>
  <si>
    <t>12.4.3</t>
  </si>
  <si>
    <t>12.4.4</t>
  </si>
  <si>
    <t>12.4.5</t>
  </si>
  <si>
    <t>12.4.6</t>
  </si>
  <si>
    <t>12.4.7</t>
  </si>
  <si>
    <t>12.4.8</t>
  </si>
  <si>
    <t>12.4.9</t>
  </si>
  <si>
    <t>12.4.10</t>
  </si>
  <si>
    <t>12.4.11</t>
  </si>
  <si>
    <t>12.4.12</t>
  </si>
  <si>
    <t>12.4.13</t>
  </si>
  <si>
    <t>12.4.14</t>
  </si>
  <si>
    <t>12.4.15</t>
  </si>
  <si>
    <t>12.4.16</t>
  </si>
  <si>
    <t>12.4.17</t>
  </si>
  <si>
    <t>12.4.18</t>
  </si>
  <si>
    <t>12.5</t>
  </si>
  <si>
    <t>12.5.1</t>
  </si>
  <si>
    <t>12.5.2</t>
  </si>
  <si>
    <t>12.5.3</t>
  </si>
  <si>
    <t>12.5.4</t>
  </si>
  <si>
    <t>12.5.5</t>
  </si>
  <si>
    <t>12.5.6</t>
  </si>
  <si>
    <t>12.5.7</t>
  </si>
  <si>
    <t>12.5.8</t>
  </si>
  <si>
    <t>12.5.9</t>
  </si>
  <si>
    <t>12.6</t>
  </si>
  <si>
    <t>12.6.1</t>
  </si>
  <si>
    <t>12.6.2</t>
  </si>
  <si>
    <t>12.6.3</t>
  </si>
  <si>
    <t>12.6.4</t>
  </si>
  <si>
    <t>12.6.5</t>
  </si>
  <si>
    <t>12.6.6</t>
  </si>
  <si>
    <t>12.6.7</t>
  </si>
  <si>
    <t>13.1</t>
  </si>
  <si>
    <t>13.1.1</t>
  </si>
  <si>
    <t>13.1.2</t>
  </si>
  <si>
    <t>13.1.3</t>
  </si>
  <si>
    <t>13.1.4</t>
  </si>
  <si>
    <t>13.1.5</t>
  </si>
  <si>
    <t>13.1.6</t>
  </si>
  <si>
    <t>13.2</t>
  </si>
  <si>
    <t>3.2.1</t>
  </si>
  <si>
    <t>3.2.2</t>
  </si>
  <si>
    <t>3.2.3</t>
  </si>
  <si>
    <t>3.2.4</t>
  </si>
  <si>
    <t>3.2.5</t>
  </si>
  <si>
    <t>3.2.6</t>
  </si>
  <si>
    <t>3.2.7</t>
  </si>
  <si>
    <t>3.2.8</t>
  </si>
  <si>
    <t>3.2.9</t>
  </si>
  <si>
    <t>3.2.10</t>
  </si>
  <si>
    <t>3.2.11</t>
  </si>
  <si>
    <t>3.2.12</t>
  </si>
  <si>
    <t>13.3</t>
  </si>
  <si>
    <t>13.3.1</t>
  </si>
  <si>
    <t>13.3.2</t>
  </si>
  <si>
    <t>13.4</t>
  </si>
  <si>
    <t>13.4.1</t>
  </si>
  <si>
    <t>14.1</t>
  </si>
  <si>
    <t>14.1.1</t>
  </si>
  <si>
    <t>14.1.2</t>
  </si>
  <si>
    <t>14.1.3</t>
  </si>
  <si>
    <t>14.1.4</t>
  </si>
  <si>
    <t>14.1.5</t>
  </si>
  <si>
    <t>14.1.6</t>
  </si>
  <si>
    <t>14.1.7</t>
  </si>
  <si>
    <t>14.1.8</t>
  </si>
  <si>
    <t>14.1.9</t>
  </si>
  <si>
    <t>14.1.10</t>
  </si>
  <si>
    <t>14.2</t>
  </si>
  <si>
    <t>14.2.1</t>
  </si>
  <si>
    <t>14.2.2</t>
  </si>
  <si>
    <t>14.2.3</t>
  </si>
  <si>
    <t>14.2.4</t>
  </si>
  <si>
    <t>14.2.5</t>
  </si>
  <si>
    <t>14.2.6</t>
  </si>
  <si>
    <t>14.2.7</t>
  </si>
  <si>
    <t>14.2.8</t>
  </si>
  <si>
    <t>14.2.9</t>
  </si>
  <si>
    <t>14.3</t>
  </si>
  <si>
    <t>14.3.1</t>
  </si>
  <si>
    <t>14.3.2</t>
  </si>
  <si>
    <t>14.3.3</t>
  </si>
  <si>
    <t>14.3.4</t>
  </si>
  <si>
    <t>14.3.5</t>
  </si>
  <si>
    <t>14.3.6</t>
  </si>
  <si>
    <t>14.3.7</t>
  </si>
  <si>
    <t>14.3.8</t>
  </si>
  <si>
    <t>14.3.9</t>
  </si>
  <si>
    <t>14.3.10</t>
  </si>
  <si>
    <t>14.3.11</t>
  </si>
  <si>
    <t>14.3.12</t>
  </si>
  <si>
    <t>14.3.13</t>
  </si>
  <si>
    <t>14.3.14</t>
  </si>
  <si>
    <t>14.3.15</t>
  </si>
  <si>
    <t>14.3.16</t>
  </si>
  <si>
    <t>14.3.17</t>
  </si>
  <si>
    <t>14.4</t>
  </si>
  <si>
    <t>14.4.1</t>
  </si>
  <si>
    <t>14.4.2</t>
  </si>
  <si>
    <t>14.4.3</t>
  </si>
  <si>
    <t>14.4.4</t>
  </si>
  <si>
    <t>14.4.5</t>
  </si>
  <si>
    <t>14.4.6</t>
  </si>
  <si>
    <t>14.4.7</t>
  </si>
  <si>
    <t>14.4.8</t>
  </si>
  <si>
    <t>14.4.9</t>
  </si>
  <si>
    <t>14.4.10</t>
  </si>
  <si>
    <t>14.4.11</t>
  </si>
  <si>
    <t>14.4.12</t>
  </si>
  <si>
    <t>14.4.13</t>
  </si>
  <si>
    <t>14.5</t>
  </si>
  <si>
    <t>14.5.1</t>
  </si>
  <si>
    <t>14.5.2</t>
  </si>
  <si>
    <t>14.5.3</t>
  </si>
  <si>
    <t>14.5.4</t>
  </si>
  <si>
    <t>14.5.5</t>
  </si>
  <si>
    <t>14.6</t>
  </si>
  <si>
    <t>14.6.1</t>
  </si>
  <si>
    <t>14.6.2</t>
  </si>
  <si>
    <t>14.6.3</t>
  </si>
  <si>
    <t>14.6.4</t>
  </si>
  <si>
    <t>14.6.5</t>
  </si>
  <si>
    <t>14.6.6</t>
  </si>
  <si>
    <t>14.6.7</t>
  </si>
  <si>
    <t>14.6.8</t>
  </si>
  <si>
    <t>14.6.9</t>
  </si>
  <si>
    <t>14.6.10</t>
  </si>
  <si>
    <t>14.6.11</t>
  </si>
  <si>
    <t>14.6.12</t>
  </si>
  <si>
    <t>14.6.13</t>
  </si>
  <si>
    <t>14.6.14</t>
  </si>
  <si>
    <t>14.6.15</t>
  </si>
  <si>
    <t>14.6.16</t>
  </si>
  <si>
    <t>14.6.17</t>
  </si>
  <si>
    <t>14.6.18</t>
  </si>
  <si>
    <t>14.6.19</t>
  </si>
  <si>
    <t>14.6.20</t>
  </si>
  <si>
    <t>14.6.21</t>
  </si>
  <si>
    <t>14.7</t>
  </si>
  <si>
    <t>14.7.1</t>
  </si>
  <si>
    <t>14.7.2</t>
  </si>
  <si>
    <t>14.7.3</t>
  </si>
  <si>
    <t>14.8</t>
  </si>
  <si>
    <t>14.8.1</t>
  </si>
  <si>
    <t>14.8.2</t>
  </si>
  <si>
    <t>14.8.3</t>
  </si>
  <si>
    <t>14.8.4</t>
  </si>
  <si>
    <t>14.8.5</t>
  </si>
  <si>
    <t>14.8.6</t>
  </si>
  <si>
    <t>14.8.7</t>
  </si>
  <si>
    <t>14.8.8</t>
  </si>
  <si>
    <t>15.1</t>
  </si>
  <si>
    <t>15.1.1</t>
  </si>
  <si>
    <t>15.2</t>
  </si>
  <si>
    <t>15.2.1</t>
  </si>
  <si>
    <t>15.1.2</t>
  </si>
  <si>
    <t>15.2.2</t>
  </si>
  <si>
    <t>15.3</t>
  </si>
  <si>
    <t>15.3.1</t>
  </si>
  <si>
    <t>16.1</t>
  </si>
  <si>
    <t>16.1.1</t>
  </si>
  <si>
    <t>16.2</t>
  </si>
  <si>
    <t>16.2.1</t>
  </si>
  <si>
    <t>16.1.2</t>
  </si>
  <si>
    <t>16.2.2</t>
  </si>
  <si>
    <t>16.2.3</t>
  </si>
  <si>
    <t>16.3</t>
  </si>
  <si>
    <t>16.3.1</t>
  </si>
  <si>
    <t>17.1</t>
  </si>
  <si>
    <t>17.1.1</t>
  </si>
  <si>
    <t>17.2</t>
  </si>
  <si>
    <t>17.2.1</t>
  </si>
  <si>
    <t>17.3</t>
  </si>
  <si>
    <t>17.3.1</t>
  </si>
  <si>
    <t>17.4</t>
  </si>
  <si>
    <t>17.4.1</t>
  </si>
  <si>
    <t>17.2.2</t>
  </si>
  <si>
    <t>17.4.2</t>
  </si>
  <si>
    <t>17.4.3</t>
  </si>
  <si>
    <t>17.4.4</t>
  </si>
  <si>
    <t>17.4.5</t>
  </si>
  <si>
    <t>17.4.6</t>
  </si>
  <si>
    <t>17.4.7</t>
  </si>
  <si>
    <t>17.4.8</t>
  </si>
  <si>
    <t>17.5</t>
  </si>
  <si>
    <t>17.5.1</t>
  </si>
  <si>
    <t>17.5.2</t>
  </si>
  <si>
    <t>17.6</t>
  </si>
  <si>
    <t>17.6.1</t>
  </si>
  <si>
    <t>17.7</t>
  </si>
  <si>
    <t>17.7.1</t>
  </si>
  <si>
    <t>17.7.2</t>
  </si>
  <si>
    <t>18.1</t>
  </si>
  <si>
    <t>18.2</t>
  </si>
  <si>
    <t>18.3</t>
  </si>
  <si>
    <t>19.1</t>
  </si>
  <si>
    <t>19.1.1</t>
  </si>
  <si>
    <t>19.2</t>
  </si>
  <si>
    <t>19.2.1</t>
  </si>
  <si>
    <t>19.3</t>
  </si>
  <si>
    <t>19.3.1</t>
  </si>
  <si>
    <t>19.1.2</t>
  </si>
  <si>
    <t>19.2.2</t>
  </si>
  <si>
    <t>20.1</t>
  </si>
  <si>
    <t>20.2</t>
  </si>
  <si>
    <t>21.1</t>
  </si>
  <si>
    <t>21.1.1</t>
  </si>
  <si>
    <t>LIMPEZA FINAL</t>
  </si>
  <si>
    <t>21.1.2</t>
  </si>
  <si>
    <t>TOTAL GERAL DA PLANILHA SEM BDI</t>
  </si>
  <si>
    <t>TOTAL GERAL DA PLANILHA COM BDI</t>
  </si>
  <si>
    <t>Custo Mercado</t>
  </si>
  <si>
    <t>Blocos, baldrames e cortinas</t>
  </si>
  <si>
    <t>Execução e compactação de base e ou sub base para pavimentação de brita graduada simples</t>
  </si>
  <si>
    <t>Chapisco aplicado no teto, com rolo para textura acrílica, argamassa industrializada com preparo em misturador 300 kg</t>
  </si>
  <si>
    <t>Chapisco aplicado em alvenarias e estruturas de concreto, com colher de pedreiro, argamassa traço 1:3 com preparo em betoneira 400l</t>
  </si>
  <si>
    <t>Execução de reservatório elevado de água (2000 litros) em canteiro de obra, apoiado em estrutura de madeira</t>
  </si>
  <si>
    <t>Execução de central de armadura em canteiro de obra, não incluso mobiliário e equipamentos</t>
  </si>
  <si>
    <t>Execução de central de fôrmas, produção de argamassa ou concreto em canteiro de obra, não incluso mobiliário e equipamentos</t>
  </si>
  <si>
    <t>Execução de depósito em canteiro de obra em chapa de madeira compensada, não incluso mobiliário</t>
  </si>
  <si>
    <t>Execução de guarita em canteiro de obra em chapa de madeira compensada, não incluso mobiliário</t>
  </si>
  <si>
    <t>Tapume com telha metálica</t>
  </si>
  <si>
    <t>Montagem de armadura de estacas, diâmetro = 16,0 mm</t>
  </si>
  <si>
    <t>Montagem de armadura transversal de estacas de seção circular, diâmetro = 6,30 mm</t>
  </si>
  <si>
    <t>Arrasamento mecanico de estaca de concreto armado, diametros de até 40 cm</t>
  </si>
  <si>
    <t>Escavação manual de vala com profundidade menor ou igual a 1,30 m</t>
  </si>
  <si>
    <t>Preparo de fundo de vala com largura menor que 1,50 m</t>
  </si>
  <si>
    <t>Compactação mecânica de solo para execução de radier, piso de concreto ou laje sobre solo, com compactador de solos tipo placa vibratória</t>
  </si>
  <si>
    <t>Reaterro mecanizado de vala com escavadeira hidráulica (capacidade da caçamba: 0,80 m³ / potência: 111 hp), largura até 1,50 m, profundidade de 3,00 a 4,50 m com solo de 1ª categoria em locais com alto nível de interferência</t>
  </si>
  <si>
    <t>Reaterro manual de valas com compactação mecanizada</t>
  </si>
  <si>
    <t>Carga, manobra e descarga de solos e materiais granulares em caminhão basculante 6 m³ - carga com escavadeira hidráulica (caçamba de 1,20 m³ / 155 hp) e descarga livre</t>
  </si>
  <si>
    <t>Transporte com caminhão basculante de 6 m³, em via urbana pavimentada, dmt até 30 km</t>
  </si>
  <si>
    <t>Lastro de concreto magro, aplicado em blocos de coroamento ou sapatas, espessura de 5 cm</t>
  </si>
  <si>
    <t>Armação de bloco, viga baldrame ou sapata utilizando aço ca-50 de 6,3 mm</t>
  </si>
  <si>
    <t>Armação de bloco, viga baldrame ou sapata utilizando aço ca-50 de 8 mm</t>
  </si>
  <si>
    <t>Armação de bloco, viga baldrame ou sapata utilizando aço ca-50 de 10 mm</t>
  </si>
  <si>
    <t>Armação de bloco, viga baldrame ou sapata utilizando aço ca-50 de 12,5 mm</t>
  </si>
  <si>
    <t>Armação de bloco, viga baldrame ou sapata utilizando aço ca-50 de 16 mm</t>
  </si>
  <si>
    <t>Armação de bloco, viga baldrame ou sapata utilizando aço ca-50 de 20 mm</t>
  </si>
  <si>
    <t>Armação de bloco, viga baldrame ou sapata utilizando aço ca-50 de 25 mm</t>
  </si>
  <si>
    <t>Laje pré-moldada unidirecional, biapoiada, para forro, enchimento em cerâmica, vigota convencional, altura total da laje (enchimento+capa) = (8+3)</t>
  </si>
  <si>
    <t>Camada separadora para execução de radier, piso de concreto ou laje sobre solo, em lona plástica</t>
  </si>
  <si>
    <t>Barras de transferência, aço ca-25 de 20,0 mm, para execução de pavimento de concreto  fornecimento e instalação</t>
  </si>
  <si>
    <t>Armação para execução de radier, piso de concreto ou laje sobre solo, com uso de tela Q-196</t>
  </si>
  <si>
    <t>Armação para execução de radier, piso de concreto ou laje sobre solo, com uso de tela Q-283</t>
  </si>
  <si>
    <t>Tratamento de junta serrada com tarugo de polietileno e selante à base de silicone</t>
  </si>
  <si>
    <t>Tratamento de junta de dilatação com tarugo de polietileno e selante PU, incluso preenchimento com espuma expansiva PU</t>
  </si>
  <si>
    <t>Execução de juntas de contração para pavimentos de concreto</t>
  </si>
  <si>
    <t>Alvenaria de embasamento com bloco estrutural de concreto de 14x19x29cm e argamassa de assentamento com preparo em betoneira</t>
  </si>
  <si>
    <t>Alvenaria de vedação de blocos vazados de concreto de 9x19x39 cm (espessura 9 cm) e argamassa de assentamento com preparo em betoneira</t>
  </si>
  <si>
    <t>Alvenaria de vedação de blocos vazados de concreto de 14x19x39 cm (espessura 14 cm)  e argamassa de assentamento com preparo em betoneira</t>
  </si>
  <si>
    <t>Impermeabilização de paredes com argamassa de cimento e areia, com aditivo impermeabilizante, e = 2cm</t>
  </si>
  <si>
    <t>Proteção mecânica de superfície horizontal com argamassa de cimento e areia, traço 1:3, e=2cm</t>
  </si>
  <si>
    <t>Proteção mecânica de superficie horizontal com argamassa de cimento e areia, traço 1:3, e=3cm</t>
  </si>
  <si>
    <t>Impermeabilização de superfície com argamassa polimérica / membrana acrílica, 4 demãos, reforçada com véu de poliéster</t>
  </si>
  <si>
    <t>Massa única, para recebimento de pintura, em argamassa traço 1:2:8, preparo mecânico com betoneira 400l, aplicada manualmente em teto, espessura de 10mm, com execução de taliscas</t>
  </si>
  <si>
    <t>Massa única, para recebimento de pintura ou cerâmica, em argamassa traço 1:2:8, preparo mecânico com betoneira 400l, aplicada manualmente em paredes, espessura de 20mm, com execução de taliscas</t>
  </si>
  <si>
    <t>Revestimento cerâmico para paredes em pastilhas de porcelana 5 x 5 cm (placas de 30 x 30 cm), alinhadas a prumo</t>
  </si>
  <si>
    <t>Forro em drywall, para ambientes comerciais, inclusive estrutura de fixação</t>
  </si>
  <si>
    <t>Acabamentos para forro (roda-forro em perfil metálico e plástico)</t>
  </si>
  <si>
    <t>Acabamentos para forro (sanca de gesso montada na obra)</t>
  </si>
  <si>
    <t>PISOS INTERNOS</t>
  </si>
  <si>
    <t>18.01</t>
  </si>
  <si>
    <t>PISOS EXTERNOS</t>
  </si>
  <si>
    <t>Contrapiso em argamassa traço 1:4 (cimento e areia), preparo mecânico com betoneira 400 l, aplicado em áreas secas sobre laje, aderido, acabamento não reforçado, espessura 2cm</t>
  </si>
  <si>
    <t>Execução de passeio (calçada) ou piso de concreto com concreto moldado in loco, usinado, acabamento convencional, espessura 8 cm, armado</t>
  </si>
  <si>
    <t>Lastro com material granular (pedra britada n.2), aplicado em pisos ou lajes sobre solo, espessura de 5 cm</t>
  </si>
  <si>
    <t>PLACAS EM CONCRETO</t>
  </si>
  <si>
    <t>Execução de via em piso intertravado, com bloco retangular de 20 x 10 cm, espessura 10 cm</t>
  </si>
  <si>
    <t>Assentamento de guia (meio-fio) em trecho reto, confeccionada em concreto pré-fabricado, dimensões 100x15x13x20 cm</t>
  </si>
  <si>
    <t>Assentamento de guia (meio-fio) em trecho curvo, confeccionada em concreto pré-fabricado, dimensões 100x15x13x20</t>
  </si>
  <si>
    <t>Execução de sarjeta de concreto usinado, moldada  in loco  em trecho reto, 30 cm base x 15 cm altura</t>
  </si>
  <si>
    <t>Execução de sarjeta de concreto usinado, moldada  in loco  em trecho curvo, 30 cm base x 15 cm altura</t>
  </si>
  <si>
    <t>Aplicação e lixamento de massa látex em teto, duas demãos</t>
  </si>
  <si>
    <t>Aplicação e lixamento de massa látex em paredes, duas demãos</t>
  </si>
  <si>
    <t>Aplicação de fundo selador acrílico em teto, uma demão</t>
  </si>
  <si>
    <t>Aplicação de fundo selador acrílico em paredes, uma demão</t>
  </si>
  <si>
    <t>Aplicação manual de pintura com tinta látex acrílica em teto, duas demãos</t>
  </si>
  <si>
    <t>Aplicação manual de pintura com tinta látex acrílica em paredes, duas demãos</t>
  </si>
  <si>
    <t>Assentamento de guia (meio-fio) em trecho reto, confeccionada em concreto pré-fabricado, dimensões 39x6,5x6,5x19 cm (comprimento x base inferior x base superior x altura), para delimitação de jardins, praças ou passeios</t>
  </si>
  <si>
    <t>Revolvimento e limpeza manual de solo</t>
  </si>
  <si>
    <t>PISO CIMENTADO</t>
  </si>
  <si>
    <t>Piso cimentado, traço 1:3 (cimento e areia), acabamento liso, espessura 2,0 cm, preparo mecânico da argamassa</t>
  </si>
  <si>
    <t>Limpeza de revestimento cerâmico em parede com pano úmido</t>
  </si>
  <si>
    <t>Limpeza de piso de mármore/granito utilizando detergente neutro e escovação manual</t>
  </si>
  <si>
    <t>Limpeza de pia inox com bancada de pedra, inclusive metais correspondentes</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</si>
  <si>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</si>
  <si>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</si>
  <si>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t>
  </si>
  <si>
    <t>Limpeza de janela de vidro com caixilho em aço/alumínio/pvc</t>
  </si>
  <si>
    <t>Alvenaria de vedação de blocos vazados de concreto de 19x19x39 cm (espessura 19 cm) e argamassa de assentamento com preparo em betoneira</t>
  </si>
  <si>
    <t>Concreto usinado bombeável 45 Mpa</t>
  </si>
  <si>
    <t>Lançamento com uso de bomba, adensamento e acabamento de concreto em estruturas</t>
  </si>
  <si>
    <t>Concreto fck = 15Mpa, traço 1:3,4:3,5 (em massa seca de cimento/ areia média/ brita 1) - preparo mecânico com betoneira 400 l</t>
  </si>
  <si>
    <t>Concreto usinado bombeável 30 Mpa</t>
  </si>
  <si>
    <t>Divisória em gesso acartonado, montante 90 mm, com isolamento e lã de rocha</t>
  </si>
  <si>
    <t>Impermeabilização rígida sobre estrutura de concreto por cristalização</t>
  </si>
  <si>
    <t>Impermeabilização de lajes com manta asfáltica 4 mm incluso regularização de base</t>
  </si>
  <si>
    <t>Proteção mecânica de superfície vertical com argamassa de cimento e areia, traço 1:3, e=3cm</t>
  </si>
  <si>
    <t>Portas</t>
  </si>
  <si>
    <t>Mobiliário</t>
  </si>
  <si>
    <t>34640 I</t>
  </si>
  <si>
    <t>INSUMO SINAPI</t>
  </si>
  <si>
    <t>Prédio principal</t>
  </si>
  <si>
    <t>Cobertura de vidro</t>
  </si>
  <si>
    <t>Estaca broca de concreto, diâmetro de 25cm, escavação manual com trado concha, com armadura de arranque</t>
  </si>
  <si>
    <t>COMP 002</t>
  </si>
  <si>
    <t>Laje pré fabricada para piso e= 10 cm</t>
  </si>
  <si>
    <t>COMP 003</t>
  </si>
  <si>
    <t>Laje pré fabricada para piso e= 15 cm</t>
  </si>
  <si>
    <t>COMP 004</t>
  </si>
  <si>
    <t>COMP 005</t>
  </si>
  <si>
    <t>cj/dia</t>
  </si>
  <si>
    <t>Cimbramento metálico</t>
  </si>
  <si>
    <t>m3/mês</t>
  </si>
  <si>
    <t>Pré fabricado em concreto armado Fck 35 Mpa espessura 9 cm reta, incluindo fabricação e montagem da Stone Pré Fabricados Arquitetônicos</t>
  </si>
  <si>
    <t>Pré fabricado em concreto armado Fck 35 espessura 9 cm inclinada, incluindo fabricação e montagem da Stone Pré Fabricados Arquitetônicos</t>
  </si>
  <si>
    <t>Pré fabricado em concreto armado Fck 35 espessura12 cm curva, incluindo fabricação e montagem da Stone Pré Fabricados Arquitetônicos</t>
  </si>
  <si>
    <t>Cinta de amarração de alvenaria moldada in loco com utilização de blocos canaleta</t>
  </si>
  <si>
    <t>COMP 006</t>
  </si>
  <si>
    <t>COMP 007</t>
  </si>
  <si>
    <t>COMP 008</t>
  </si>
  <si>
    <t>Rodapé em porcelanato Eliane Ártico Alpe AC 9,5 x 60 cm retificado</t>
  </si>
  <si>
    <t>REVESTIMENTOS EM MADEIRA</t>
  </si>
  <si>
    <t>Revestimento em porcelanato Eliane Ártico Alpe AC 60 x 60 cm retificado em áreas maiores que 10 m2</t>
  </si>
  <si>
    <t>COMP 009</t>
  </si>
  <si>
    <t>COMP 010</t>
  </si>
  <si>
    <t>COMP 011</t>
  </si>
  <si>
    <t>COMP 012</t>
  </si>
  <si>
    <t>COMP 013</t>
  </si>
  <si>
    <t>COMP 014</t>
  </si>
  <si>
    <t>COMP 015</t>
  </si>
  <si>
    <t>Revestimento em porcelanato Eliane Ártico Alpe AC 60 x 60 cm retificado em áreas entre 5 e 10 m2</t>
  </si>
  <si>
    <t>Revestimento em porcelanato Eliane Ártico Alpe AC 60 x 60 cm retificado em áreas menores que 5 m2</t>
  </si>
  <si>
    <t>Lambri em madeira cedrinho para paredes</t>
  </si>
  <si>
    <t>Rodapé de poliestileno h= 10 cm</t>
  </si>
  <si>
    <t>Rodapé cimentado h= 10 cm</t>
  </si>
  <si>
    <t>Enceramento de portas e caixilhos</t>
  </si>
  <si>
    <t>Conjunto de batente em granito branco Polar com espessura de 20 mm, largura 20 cm, com guarnição de 7 cm, dimensões do conjunto 0,80 x 2,15 m</t>
  </si>
  <si>
    <t>Conjunto de batente em granito branco Polar com espessura de 20 mm, largura 20 cm, com guarnição de 7 cm, dimensões do conjunto 1,00 x 2,15 m</t>
  </si>
  <si>
    <t>Bancada em granito branco Polar para 1 cuba retangular inox de embutir, com frontão h= 10 cm, dimensões 1,80 x 0,80 m, sem saia</t>
  </si>
  <si>
    <t>Bancada em granito branco Polar para 1 cuba retangular inox de embutir, com frontão h= 10 cm, dimensões 2,30 x 0,60 m</t>
  </si>
  <si>
    <t>Bancada em granito branco Polar para 3 cubas ovais de embutir, com frontão h= 10 cm e saia h= 15 cm, dimensões 2,30 x 0,60 + 0,60 x 0,30 m</t>
  </si>
  <si>
    <t>Peça para patamar em granito branco Polar acabamento polido, dimensões 0,67 x 1,20 m, espessura 20 mm</t>
  </si>
  <si>
    <t>Peça para patamar em granito branco Polar acabamento polido, dimensões 0,57 x 1,20 m, espessura 20 mm</t>
  </si>
  <si>
    <t>Peça para patamar em granito branco Polar acabamento polido, dimensões 0,60 x 1,20 m, espessura 20 mm</t>
  </si>
  <si>
    <t>Espelho em granito branco Polar acabamento polido, dimensões 0,15 x 1,20 m, espessura 20 mm</t>
  </si>
  <si>
    <t>Degrau em granito branco Polar acabamento polido com friso anti derrapante com largura de 5 cm, dimensões 0,29 x 1,20 m, espessura 20 mm</t>
  </si>
  <si>
    <t>Pingadeira em granito branco Polar acabamento polido, dimensões 0,27 x 3,12 m, espessura 20 mm</t>
  </si>
  <si>
    <t>Rodapé em granito branco Polar acabamento apicoado, dimensões 7 x 60 cm, espessura 20 mm</t>
  </si>
  <si>
    <t>Rodapé em granito branco Polar acabamento polido, dimensões 7 x 60 cm, espessura 20 mm</t>
  </si>
  <si>
    <t>Soleira em granito branco Polar acabamento apicoado, largura 20 cm, espessura 20 mm</t>
  </si>
  <si>
    <t>Soleira em granito branco Polar acabamento polido, largura 20 cm, espessura 20 mm</t>
  </si>
  <si>
    <t>Revestimento em granito branco Polar em placas de 60 x 60 cm, espessura 20 mm, acabamento levigado</t>
  </si>
  <si>
    <t>Revestimento em granito branco Polar em placas de 60 x 60 cm, espessura 20 mm, acabamento polido</t>
  </si>
  <si>
    <t>COMP 016</t>
  </si>
  <si>
    <t>COMP 017</t>
  </si>
  <si>
    <t>COMP 018</t>
  </si>
  <si>
    <t>COMP 019</t>
  </si>
  <si>
    <t>COMP 020</t>
  </si>
  <si>
    <t>COMP 021</t>
  </si>
  <si>
    <t>COMP 022</t>
  </si>
  <si>
    <t>COMP 023</t>
  </si>
  <si>
    <t>COMP 024</t>
  </si>
  <si>
    <t>COMP 025</t>
  </si>
  <si>
    <t>COMP 026</t>
  </si>
  <si>
    <t>COMP 027</t>
  </si>
  <si>
    <t>COMP 028</t>
  </si>
  <si>
    <t>COMP 029</t>
  </si>
  <si>
    <t>COMP 030</t>
  </si>
  <si>
    <t>COMP 031</t>
  </si>
  <si>
    <t>COMP 032</t>
  </si>
  <si>
    <t>COMP 033</t>
  </si>
  <si>
    <t>COMP 034</t>
  </si>
  <si>
    <t>COMP 035</t>
  </si>
  <si>
    <t>COMP 036</t>
  </si>
  <si>
    <t>COMP 037</t>
  </si>
  <si>
    <t>COMP 038</t>
  </si>
  <si>
    <t>Armário de madeira suspenso revestido em laminado melamínico</t>
  </si>
  <si>
    <t>Armário de madeira sob bancada revestido em laminado melamínico</t>
  </si>
  <si>
    <t>Divisória sanitária em painéis de laminado estrutural TS com acabamento dupla face na cor branca, montantes de alumínio reforçado com pintura eletrostática na cor branca, 15 portas inclusas, referência Neocom ou equivalente</t>
  </si>
  <si>
    <t>COT 026</t>
  </si>
  <si>
    <t>COT 027</t>
  </si>
  <si>
    <t>COT 028</t>
  </si>
  <si>
    <t>COT 029</t>
  </si>
  <si>
    <t>COT 030</t>
  </si>
  <si>
    <t>COT 031</t>
  </si>
  <si>
    <t>COT 032</t>
  </si>
  <si>
    <t>COT 033</t>
  </si>
  <si>
    <t>COT 034</t>
  </si>
  <si>
    <t>COT 035</t>
  </si>
  <si>
    <t>COT 036</t>
  </si>
  <si>
    <t>COT 037</t>
  </si>
  <si>
    <t>COT 038</t>
  </si>
  <si>
    <t>COT 039</t>
  </si>
  <si>
    <t>COT 040</t>
  </si>
  <si>
    <t>COT 041</t>
  </si>
  <si>
    <t>COT 042</t>
  </si>
  <si>
    <t>COT 043</t>
  </si>
  <si>
    <t>COT 044</t>
  </si>
  <si>
    <t>COT 045</t>
  </si>
  <si>
    <t>COT 046</t>
  </si>
  <si>
    <t>COT 047</t>
  </si>
  <si>
    <t>COT 048</t>
  </si>
  <si>
    <t>COT 049</t>
  </si>
  <si>
    <t>COT 050</t>
  </si>
  <si>
    <t>COT 051</t>
  </si>
  <si>
    <t>COT 052</t>
  </si>
  <si>
    <t>COT 053</t>
  </si>
  <si>
    <t>COT 054</t>
  </si>
  <si>
    <t>COT 055</t>
  </si>
  <si>
    <t>COT 056</t>
  </si>
  <si>
    <t>COT 057</t>
  </si>
  <si>
    <t>COT 058</t>
  </si>
  <si>
    <t>COT 059</t>
  </si>
  <si>
    <t>COT 060</t>
  </si>
  <si>
    <t>COT 061</t>
  </si>
  <si>
    <t>COT 062</t>
  </si>
  <si>
    <t>COT 064</t>
  </si>
  <si>
    <t>COT 065</t>
  </si>
  <si>
    <t>COT 066</t>
  </si>
  <si>
    <t>COT 067</t>
  </si>
  <si>
    <t>COT 068</t>
  </si>
  <si>
    <t>COT 069</t>
  </si>
  <si>
    <t>COT 070</t>
  </si>
  <si>
    <t>COT 071</t>
  </si>
  <si>
    <t>COT 072</t>
  </si>
  <si>
    <t>COT 073</t>
  </si>
  <si>
    <t>COT 074</t>
  </si>
  <si>
    <t>Caixilho veneziana em alumínio com pintura eletrostática na cor branca, para fixação em portas de madeira, dimensões 0,33 x 0,23 m</t>
  </si>
  <si>
    <t>Passarela metálica com estrutura em aço e cobertura em vidro laminado e temperado e= 12 mm, l= 2,19 m conforme projeto de arquitetura</t>
  </si>
  <si>
    <t>Kit de porta-pronta de madeira em acabamento melamínico branco, folha pesada ou superpesada, 80 x 210 cm</t>
  </si>
  <si>
    <t>Kit de porta-pronta de madeira em acabamento melamínico branco, folha pesada ou superpesada, 90 x 210 cm</t>
  </si>
  <si>
    <t>Caixilho fixo em alumínio com pintura eletrostática na cor branca com vidro laminado 8 mm, para fixação em portas de madeira, dimensões 0,24 x 1,95 m</t>
  </si>
  <si>
    <t>Incluso nas divisórias</t>
  </si>
  <si>
    <t>Puxador para PNE fixado na porta</t>
  </si>
  <si>
    <t>Elevador de carga sem casa de máquinas, capacidade 1500 kg, 3 paradas, saída unilateral, com revestimento em aço inox</t>
  </si>
  <si>
    <t>Plantio de grama em placas</t>
  </si>
  <si>
    <t>Plantio de forração</t>
  </si>
  <si>
    <t>Jardineiras de varanda</t>
  </si>
  <si>
    <t>Concreto fck = 25mpa, traço 1:2,3:2,7 (em massa seca de cimento/ areia média/ brita 1) - preparo mecânico com betoneira 400 l</t>
  </si>
  <si>
    <t>Lançamento com uso de baldes, adensamento e acabamento de concreto em estruturas</t>
  </si>
  <si>
    <t>Estucamento de panos de fachada sem vãos do sistema de paredes de concreto em edificações de pavimento único</t>
  </si>
  <si>
    <t>Elevador de passageiros sem casa de máquinas, 3 paradas, saída unilateral, com revestimento em aço inox</t>
  </si>
  <si>
    <t>Fornecimento e montagem de estrutura metálica em chapas e perfis soldados ASTM A36, perfis laminados ASTM A572, perfis em chapa dobrada civil 300, parafusos ASTM A325 e A307, incluso grades de piso eletrofundidas, jateamento com granalha de aço e aplicação de fundo epóxi dupla função e acabamento em pintura epóxi</t>
  </si>
  <si>
    <t>PISO EM AÇO</t>
  </si>
  <si>
    <t>Piso elevado de aço com preenchimento em concreto celular revestido com placa vinílica 60x60 cm referências Remaster (piso elevado) eTarkett THRU 9205691 (vinílico) ou equivalentes</t>
  </si>
  <si>
    <t>Piso elevado com sistema de apoio plástico revestido com placa de concreto e= 40 mm com tratamento em resina acrílica 60x60 cm referência Stone ou equivalente</t>
  </si>
  <si>
    <t>Rampa em placas de aço revestida com borracha pastilhada na cor preta</t>
  </si>
  <si>
    <t>Revestimento autonivelante a base de resina epoxídica bicomponente impermeável na cor branca, espessura 4 mm</t>
  </si>
  <si>
    <t>Revestimento multilayer a base de resina epoxídica bicomponente impermeável na cor branca, espessura 3 mm</t>
  </si>
  <si>
    <t>Revestimento multilayer a base de resina epoxídica bicomponente impermeável na cor branca em escadas, espessura 3 mm</t>
  </si>
  <si>
    <t>Mobilização e desmobilização de guindaste sobre pneus com capacidade para 70 toneladas</t>
  </si>
  <si>
    <t>Mobilização e desmobilização de guindaste sobre pneus com capacidade para 160 toneladas</t>
  </si>
  <si>
    <t>Locação de guindaste sobre pneus com capacidade para 70 toneladas incluso combustível</t>
  </si>
  <si>
    <t>Locação de guindaste sobre pneus com capacidade para 160 toneladas incluso combustível</t>
  </si>
  <si>
    <t>COT 100</t>
  </si>
  <si>
    <t>COT 101</t>
  </si>
  <si>
    <t>COT 102</t>
  </si>
  <si>
    <t>COT 103</t>
  </si>
  <si>
    <t>COT 104</t>
  </si>
  <si>
    <t>COT 105</t>
  </si>
  <si>
    <t>COT 106</t>
  </si>
  <si>
    <t>COT 107</t>
  </si>
  <si>
    <t>COT 108</t>
  </si>
  <si>
    <t>COT 109</t>
  </si>
  <si>
    <t>COT 110</t>
  </si>
  <si>
    <t>COT 111</t>
  </si>
  <si>
    <t>COT 112</t>
  </si>
  <si>
    <t>COT 113</t>
  </si>
  <si>
    <t>COT 114</t>
  </si>
  <si>
    <t>COT 115</t>
  </si>
  <si>
    <t>COT 116</t>
  </si>
  <si>
    <t>COT 117</t>
  </si>
  <si>
    <t>COT 118</t>
  </si>
  <si>
    <t>COT 119</t>
  </si>
  <si>
    <t>COT 120</t>
  </si>
  <si>
    <t>COT 121</t>
  </si>
  <si>
    <t>COT 122</t>
  </si>
  <si>
    <t>COT 123</t>
  </si>
  <si>
    <t>COT 124</t>
  </si>
  <si>
    <t>COT 125</t>
  </si>
  <si>
    <t>COT 126</t>
  </si>
  <si>
    <t>COT 127</t>
  </si>
  <si>
    <t>COT 128</t>
  </si>
  <si>
    <t>COT 129</t>
  </si>
  <si>
    <t>COT 130</t>
  </si>
  <si>
    <t>COT 131</t>
  </si>
  <si>
    <t>COT 132</t>
  </si>
  <si>
    <t>COT 133</t>
  </si>
  <si>
    <t>COT 134</t>
  </si>
  <si>
    <t>COT 135</t>
  </si>
  <si>
    <t>COT 136</t>
  </si>
  <si>
    <t>COT 137</t>
  </si>
  <si>
    <t>COT 138</t>
  </si>
  <si>
    <t>COT 139</t>
  </si>
  <si>
    <t>COT 140</t>
  </si>
  <si>
    <t>COT 141</t>
  </si>
  <si>
    <t>COT 142</t>
  </si>
  <si>
    <t>COT 143</t>
  </si>
  <si>
    <t>COT 144</t>
  </si>
  <si>
    <t>COT 145</t>
  </si>
  <si>
    <t>COT 146</t>
  </si>
  <si>
    <t>COT 147</t>
  </si>
  <si>
    <t>COT 148</t>
  </si>
  <si>
    <t>COT 149</t>
  </si>
  <si>
    <t>COT 150</t>
  </si>
  <si>
    <t>COT 151</t>
  </si>
  <si>
    <t>COT 152</t>
  </si>
  <si>
    <t>COT 153</t>
  </si>
  <si>
    <t>COT 154</t>
  </si>
  <si>
    <t>COT 155</t>
  </si>
  <si>
    <t>COT 156</t>
  </si>
  <si>
    <t>COT 157</t>
  </si>
  <si>
    <t>COT 158</t>
  </si>
  <si>
    <t>COT 159</t>
  </si>
  <si>
    <t>COT 160</t>
  </si>
  <si>
    <t>COT 161</t>
  </si>
  <si>
    <t>COT 162</t>
  </si>
  <si>
    <t>COT 163</t>
  </si>
  <si>
    <t>COT 164</t>
  </si>
  <si>
    <t>COT 165</t>
  </si>
  <si>
    <t>COT 166</t>
  </si>
  <si>
    <t>COT 167</t>
  </si>
  <si>
    <t>COT 168</t>
  </si>
  <si>
    <t>COT 169</t>
  </si>
  <si>
    <t>COT 170</t>
  </si>
  <si>
    <t>COT 171</t>
  </si>
  <si>
    <t>COT 172</t>
  </si>
  <si>
    <t>COT 173</t>
  </si>
  <si>
    <t>COT 174</t>
  </si>
  <si>
    <t>COT 175</t>
  </si>
  <si>
    <t>COT 176</t>
  </si>
  <si>
    <t>COT 177</t>
  </si>
  <si>
    <t>COT 178</t>
  </si>
  <si>
    <t>COT 179</t>
  </si>
  <si>
    <t>COT 180</t>
  </si>
  <si>
    <t>COT 181</t>
  </si>
  <si>
    <t>COT 182</t>
  </si>
  <si>
    <t>COT 183</t>
  </si>
  <si>
    <t>COT 184</t>
  </si>
  <si>
    <t>COT 185</t>
  </si>
  <si>
    <t>COT 186</t>
  </si>
  <si>
    <t>COT 187</t>
  </si>
  <si>
    <t>COT 188</t>
  </si>
  <si>
    <t>COT 189</t>
  </si>
  <si>
    <t>COT 190</t>
  </si>
  <si>
    <t>COT 191</t>
  </si>
  <si>
    <t>COT 192</t>
  </si>
  <si>
    <t>COT 193</t>
  </si>
  <si>
    <t>COT 194</t>
  </si>
  <si>
    <t>COT 195</t>
  </si>
  <si>
    <t>COT 196</t>
  </si>
  <si>
    <t>COT 197</t>
  </si>
  <si>
    <t>COT 198</t>
  </si>
  <si>
    <t>COT 199</t>
  </si>
  <si>
    <t>COT 200</t>
  </si>
  <si>
    <t>COT 201</t>
  </si>
  <si>
    <t>COT 202</t>
  </si>
  <si>
    <t>COT 203</t>
  </si>
  <si>
    <t>COT 204</t>
  </si>
  <si>
    <t>COT 205</t>
  </si>
  <si>
    <t>COT 206</t>
  </si>
  <si>
    <t>COT 207</t>
  </si>
  <si>
    <t>COT 208</t>
  </si>
  <si>
    <t>COT 209</t>
  </si>
  <si>
    <t>COT 210</t>
  </si>
  <si>
    <t>COT 211</t>
  </si>
  <si>
    <t>COT 212</t>
  </si>
  <si>
    <t>COT 213</t>
  </si>
  <si>
    <t>COT 214</t>
  </si>
  <si>
    <t>COT 217</t>
  </si>
  <si>
    <t>COT 218</t>
  </si>
  <si>
    <t>COT 219</t>
  </si>
  <si>
    <t>COT 220</t>
  </si>
  <si>
    <t>COT 221</t>
  </si>
  <si>
    <t>COT 222</t>
  </si>
  <si>
    <t>COT 223</t>
  </si>
  <si>
    <t>COT 224</t>
  </si>
  <si>
    <t>COT 225</t>
  </si>
  <si>
    <t>COT 226</t>
  </si>
  <si>
    <t>COT 227</t>
  </si>
  <si>
    <t>COT 228</t>
  </si>
  <si>
    <t>COT 229</t>
  </si>
  <si>
    <t>COT 230</t>
  </si>
  <si>
    <t>COT 231</t>
  </si>
  <si>
    <t>COT 232</t>
  </si>
  <si>
    <t>sv</t>
  </si>
  <si>
    <t>Unidade evaporadora para refrigeração de ar externo com capacidade de 7,5 tr  -  tensão 220 v/3f - gás refrigerante R-410A (ref.: AHUQV250ATL - Daikin ou equivalente)</t>
  </si>
  <si>
    <t>Unidade evaporadora para refrigeração de ar externo com capacidade de 10 tr  -  tensão 220 v/3f - gás refrigerante R-410A (ref.: AHUQV300ATL - Daikin ou equivalente)</t>
  </si>
  <si>
    <t>Unidade condensadora do sistema de expansão direta, tipo VRV condensador axial com descarga para cima, capacidade térmica de 95.500 btu/h  -  tensão 220 v - gás refrigerante R-410A (ref.: RHXYQ10ATL - Daikin ou equivalente)</t>
  </si>
  <si>
    <t>Unidade condensadora do sistema de expansão direta, tipo VRV condensador axial com descarga para cima, capacidade térmica de 114.000 btu/h  -  tensão 220 v - gás refrigerante R-410A (ref.: RHXYQ12ATK - Daikin ou equivalente)</t>
  </si>
  <si>
    <t>Unidade condensadora do sistema de expansão direta, tipo VRV condensador axial com descarga para cima, capacidade térmica de 249.000 btu/h  -  tensão 220 v - gás refrigerante R-410A (ref.: RHXYQ26ATL - Daikin ou equivalente)</t>
  </si>
  <si>
    <t>Unidade condensadora do sistema de expansão direta, tipo VRV condensador axial com descarga para cima, capacidade térmica de 278.000 btu/h  -  tensão 220 v - gás refrigerante R-410A (ref.: RHXYQ30ATL - Daikin ou equivalente)</t>
  </si>
  <si>
    <t>Unidade condensadora do sistema de expansão direta, tipo VRV condensador axial com descarga para cima, capacidade térmica de 338.000 btu/h  -  tensão 220 v - gás refrigerante R-410A (ref.: RHXYQ36ATL - Daikin ou equivalente)</t>
  </si>
  <si>
    <t>Unidade condensadora do sistema de expansão direta, tipo VRV condensador axial com descarga para cima, capacidade térmica de 355.000 btu/h  -  tensão 220 v - gás refrigerante R-410A (ref.: RHXYQ38ATL - Daikin ou equivalente)</t>
  </si>
  <si>
    <t>Unidade condensadora do sistema de expansão direta, tipo VRV condensador axial com descarga para cima, capacidade térmica de 372.000 btu/h  -  tensão 220 v - gás refrigerante R-410A (ref.: RHXYQ40ATL - Daikin ou equivalente)</t>
  </si>
  <si>
    <t>Rede frigorigena com tubos de cobre de 1.1/2" sem costura, isolamento térmico, abraçadeiras, limpeza do sistema com nitrogênio, carga de gás R-410A</t>
  </si>
  <si>
    <t>Rede frigorigena com tubos de cobre de 1 1/4" sem costura, isolamento térmico, abraçadeiras, limpeza do sistema com nitrogênio, carga de gás R-410A</t>
  </si>
  <si>
    <t>Rede frigorigena com tubos de cobre de 1 1/8" sem costura, isolamento térmico, abraçadeiras, limpeza do sistema com nitrogênio, carga de gás R-410A</t>
  </si>
  <si>
    <t>Rede frigorigena com tubos de cobre de 1" sem costura, isolamento térmico, abraçadeiras, limpeza do sistema com nitrogênio, carga de gás R-410A</t>
  </si>
  <si>
    <t>Rede frigorigena com tubos de cobre de 7/8" sem costura, isolamento térmico, abraçadeiras, limpeza do sistema com nitrogênio, carga de gás R-410A</t>
  </si>
  <si>
    <t>Rede frigorigena com tubos de cobre de 3/4" sem costura, isolamento térmico, abraçadeiras, limpeza do sistema com nitrogênio, carga de gás R-410A</t>
  </si>
  <si>
    <t>Rede frigorigena com tubos de cobre de 5/8" sem costura, isolamento térmico, abraçadeiras, limpeza do sistema com nitrogênio, carga de gás R-410A</t>
  </si>
  <si>
    <t>Rede frigorigena com tubos de cobre de 1/2", isolamento térmico, abraçadeiras, limpeza do sistema com nitrogênio, carga de gás R-410A</t>
  </si>
  <si>
    <t>Rede frigorigena com tubos de cobre de 3/8" sem costura, isolamento térmico, abraçadeiras, limpeza do sistema com nitrogênio, carga de gás R-410A</t>
  </si>
  <si>
    <t>Rede frigorigena com tubos de cobre de 1/4" sem costura, isolamento térmico, abraçadeiras, limpeza do sistema com nitrogênio, carga de gás R-410A</t>
  </si>
  <si>
    <t>Grelha de insuflamento ref.: VAT-DG 225 x 125 mm pintado na cor branco neve - Trox ou equivalente</t>
  </si>
  <si>
    <t>Grelha de insuflamento ref.: VAT-DG 425 x 165 mm pintado na cor branco neve - Trox ou equivalente</t>
  </si>
  <si>
    <t>Grelha de exaustão/retorno ref.: AR-AG 625 x 325 mm pintado na cor branco neve - Trox ou equivalente</t>
  </si>
  <si>
    <t>Grelha de exaustão/retorno  ref.: AR-AG 1025 x 425 mm pintado na cor branco neve - Trox ou equivalente</t>
  </si>
  <si>
    <t>Grelha de exaustão/retorno ref.: AR-AG 1025 x 525 mm pintado na cor branco neve - Trox ou equivalente ou equivalente</t>
  </si>
  <si>
    <t>Grelha de exaustão/retorno ref.: AR-AG 225 x 125 mm pintado na cor branco neve - Trox ou equivalente ou equivalente</t>
  </si>
  <si>
    <t>Grelha de exaustão/retorno ref.: AR-AG 325 x 225 mm pintado na cor branco neve - Trox ou equivalente ou equivalente</t>
  </si>
  <si>
    <t>Grelha de porta com aletas indevassáveis e dupla moldura fabricante de referência "Trox ou equivalente" - modelo de  referência: AGS- dimensões 325 x 165 mm</t>
  </si>
  <si>
    <t>Grelha de porta com aletas indevassáveis e dupla moldura fabricante de referência "Trox ou equivalente" - modelo de  referência: AGS- dimensões 325 x 225 mm</t>
  </si>
  <si>
    <t>Damper de regulagem de ar ref.: JN-B 200 x 150 mm fabr. Trox ou equivalente</t>
  </si>
  <si>
    <t>Damper de regulagem de ar ref.: JN-B 200 x 200 mm fabr. Trox ou equivalente</t>
  </si>
  <si>
    <t>Damper de regulagem de ar ref.: JN-B 250 x 200 mm fabr. Trox ou equivalente</t>
  </si>
  <si>
    <t>Damper de regulagem de ar ref.: JN-B 250 x 250 mm fabr. Trox ou equivalente</t>
  </si>
  <si>
    <t>Damper de regulagem de ar ref.: JN-B 300 x 150 mm fabr. Trox ou equivalente</t>
  </si>
  <si>
    <t>Damper de regulagem de ar ref.: JN-B 300 x 200 mm fabr. Trox ou equivalente</t>
  </si>
  <si>
    <t>Damper de regulagem de ar ref.: JN-B 300 x 250 mm fabr. Trox ou equivalente</t>
  </si>
  <si>
    <t>Damper de regulagem de ar ref.: JN-B 400 x 200 mm fabr. Trox ou equivalente</t>
  </si>
  <si>
    <t>Damper de regulagem de ar ref.: JN-B 400 x 300 mm fabr. Trox ou equivalente</t>
  </si>
  <si>
    <t>Damper de regulagem de ar ref.: JN-B 500 x 250 mm fabr. Trox</t>
  </si>
  <si>
    <t>Damper de regulagem de ar ref.: JN-B 600 x 300 mm fabr. Trox ou equivalente</t>
  </si>
  <si>
    <t>Damper de sobre pressão ref.: KUL-E 600 x 300 mm fabr. Trox ou equivalente</t>
  </si>
  <si>
    <t>Damper corta-fogo ref.: FKA-TI 200 x 150 mm fabr. Trox ou equivalente</t>
  </si>
  <si>
    <t>Damper corta-fogo ref.: FKA-TI 250 x 200 mm fabr. Trox ou equivalente</t>
  </si>
  <si>
    <t>Damper corta-fogo ref.: FKA-TI 250 x 250 mm fabr. Trox ou equivalente</t>
  </si>
  <si>
    <t>Damper corta-fogo ref.: FKA-TI 300 x 200 mm fabr. Trox ou equivalente</t>
  </si>
  <si>
    <t>Damper corta-fogo ref.: FKA-TI 600 x 300 mm fabr. Trox ou equivalente</t>
  </si>
  <si>
    <t>Difusor para insuflamento de ar e registro do tipo "OB" modelo de referência: ADKJ-AG fabricante de referência "Trox ou equivalente". tamanho 6 com 4 vias.</t>
  </si>
  <si>
    <t>Difusor para insuflamento de ar e registro do tipo "OB" modelo de referência: adq-ag. fabricante de referência "Trox ou equivalente". tamanho 471x268 mm, com 1 via.</t>
  </si>
  <si>
    <t>Difusor para insuflamento de ar e registro do tipo "OB" modelo de referência: ADKJ-AG fabricante de referência "Trox ou equivalente". tamanho 3 com 4 vias.</t>
  </si>
  <si>
    <t>Difusor para insuflamento de ar e registro do tipo "OB" modelo de referência: ADKJ-AG fabricante de referência "Trox ou equivalente". tamanho 4 com 4 vias.</t>
  </si>
  <si>
    <t>Difusor para insuflamento de ar e registro do tipo "OB" modelo de referência: ADKJ-AG fabricante de referência "Trox ou equivalente". tamanho 5 com 4 vias.</t>
  </si>
  <si>
    <t>Difusor linear para insuflamento de ar.  modelo de referência: ALS-DS fabricante de referência "Trox ou equivalente". comprimento total = 6.000 mm com duas vias.</t>
  </si>
  <si>
    <t>Difusor linear para insuflamento de ar.  modelo de referência: ALS-DS fabricante de referência "Trox ou equivalente". comprimento total = 4.000 mm com três vias.</t>
  </si>
  <si>
    <t>Difusor linear para insuflamento de ar.  modelo de referência: ALS-DS fabricante de referência "Trox ou equivalente". comprimento total = 5.000 mm com três vias.</t>
  </si>
  <si>
    <t>Difusor linear para insuflamento de ar.  modelo de referência: ALS-DS fabricante de referência "Trox ou equivalente". comprimento total = 6.000 mm com três vias.</t>
  </si>
  <si>
    <t>Difusor linear para insuflamento de ar.  modelo de referência: ALS-DS fabricante de referência "Trox ou equivalente". comprimento total = 7.000 mm com três vias.</t>
  </si>
  <si>
    <t>Difusor linear para insuflamento de ar.  modelo de referência: ALS-DS fabricante de referência "Trox ou equivalente". comprimento total = 7.300 mm com três vias.</t>
  </si>
  <si>
    <t>Difusor linear para insuflamento de ar.  modelo de referência: ALS-DS fabricante de referência "Trox ou equivalente". comprimento total = 11.000 mm com três vias.</t>
  </si>
  <si>
    <t>Difusor linear para insuflamento de ar.  modelo de referência: ALS-DS fabricante de referência "Trox ou equivalente". comprimento total = 13.600 mm com uma vias.</t>
  </si>
  <si>
    <t>Unidade evaporadora tipo hi-wall para sistema VRV 24.200 btus  - tensão 220 v - gás refrigerante R-410A (ref.: FXAQ63AVM - Daikin ou equivalente)</t>
  </si>
  <si>
    <t>Unidade evaporadora tipo cassete 4 vias para sistema VRV 24.200 btus  - tensão 220 v - gás refrigerante R-410A (ref.: FXFQ63AVM - Daikin ou equivalente)</t>
  </si>
  <si>
    <t>Unidade evaporadora tipo cassete 4 vias para sistema VRV 30.700 btus  - tensão 220 v - gás refrigerante R-410A (ref.: FXFQ80AVM - Daikin ou equivalente)</t>
  </si>
  <si>
    <t>Unidade evaporadora tipo cassete 4 vias para sistema VRV 38.200 btus  - tensão 220 v - gás refrigerante R-410A (ref.: FXFQ100AVM - Daikin ou equivalente)</t>
  </si>
  <si>
    <t>Unidade evaporadora tipo built-in dutado para sistema VRV 9.600 btus  - tensão 220 v - gás refrigerante R-410A (ref.: FXQ25PAVE- Daikin ou equivalente)</t>
  </si>
  <si>
    <t>Unidade evaporadora tipo built-in dutado para sistema VRV 12.300 btus  - tensão 220 v - gás refrigerante R-410A (ref.: FXQ32PAVE - Daikin ou equivalente)</t>
  </si>
  <si>
    <t>Unidade evaporadora tipo built-in dutado para sistema VRV 15.400  btus  - tensão 220 v - gás refrigerante R-410A (ref.: FXQ40PAVE - Daikin ou equivalente)</t>
  </si>
  <si>
    <t>Unidade evaporadora tipo built-in dutado para sistema VRV 19.100  btus  - tensão 220 v - gás refrigerante R-410A (ref.: FXQ50PAVE - Daikin ou equivalente)</t>
  </si>
  <si>
    <t>Unidade evaporadora tipo built-in dutado para sistema VRV 24.200  btus  - tensão 220 v - gás refrigerante R-410A (ref.: FXQ63PAVE- Daikin ou equivalente)</t>
  </si>
  <si>
    <t>Unidade evaporadora tipo built-in dutado para sistema VRV 38.200  btus  - tensão 220 v - gás refrigerante R-410A (ref.: FXQ100PAVE - Daikin ou equivalente)</t>
  </si>
  <si>
    <t>Unidade evaporadora tipo built-in dutado para sistema VRV 47.800  btus  - tensão 220 v - gás refrigerante R-410A (ref.: FXQ125PAVE - Daikin ou equivalente)</t>
  </si>
  <si>
    <t>Unidade evaporadora tipo built-in dutado de alta pressão para sistema VRV 76.400  btus  - tensão 220 v - gás refrigerante R-410A (ref.: FXMQ200PVM - Daikin ou equivalente)</t>
  </si>
  <si>
    <t>COT 233</t>
  </si>
  <si>
    <t>COT 234</t>
  </si>
  <si>
    <t>COT 235</t>
  </si>
  <si>
    <t>COT 236</t>
  </si>
  <si>
    <t>COT 237</t>
  </si>
  <si>
    <t>COT 238</t>
  </si>
  <si>
    <t>COT 239</t>
  </si>
  <si>
    <t>COT 240</t>
  </si>
  <si>
    <t>COT 241</t>
  </si>
  <si>
    <t>COT 242</t>
  </si>
  <si>
    <t>COT 243</t>
  </si>
  <si>
    <t>COT 244</t>
  </si>
  <si>
    <t>COT 245</t>
  </si>
  <si>
    <t>COT 246</t>
  </si>
  <si>
    <t>COT 247</t>
  </si>
  <si>
    <t>COT 248</t>
  </si>
  <si>
    <t>COT 249</t>
  </si>
  <si>
    <t>COT 250</t>
  </si>
  <si>
    <t>COT 251</t>
  </si>
  <si>
    <t>COT 252</t>
  </si>
  <si>
    <t>COT 253</t>
  </si>
  <si>
    <t>COT 254</t>
  </si>
  <si>
    <t>COT 255</t>
  </si>
  <si>
    <t>COT 256</t>
  </si>
  <si>
    <t>COT 257</t>
  </si>
  <si>
    <t>COT 258</t>
  </si>
  <si>
    <t>COT 259</t>
  </si>
  <si>
    <t>COT 260</t>
  </si>
  <si>
    <t>COT 261</t>
  </si>
  <si>
    <t>COT 262</t>
  </si>
  <si>
    <t>COT 263</t>
  </si>
  <si>
    <t>COT 264</t>
  </si>
  <si>
    <t>COT 265</t>
  </si>
  <si>
    <t>COT 266</t>
  </si>
  <si>
    <t>COT 267</t>
  </si>
  <si>
    <t>COT 268</t>
  </si>
  <si>
    <t>COT 269</t>
  </si>
  <si>
    <t>COT 270</t>
  </si>
  <si>
    <t>COT 271</t>
  </si>
  <si>
    <t>COT 272</t>
  </si>
  <si>
    <t>COT 273</t>
  </si>
  <si>
    <t>COT 274</t>
  </si>
  <si>
    <t>COT 275</t>
  </si>
  <si>
    <t>COT 276</t>
  </si>
  <si>
    <t>COT 277</t>
  </si>
  <si>
    <t>COT 278</t>
  </si>
  <si>
    <t>COT 279</t>
  </si>
  <si>
    <t>COT 280</t>
  </si>
  <si>
    <t>COT 281</t>
  </si>
  <si>
    <t>COT 282</t>
  </si>
  <si>
    <t>COT 283</t>
  </si>
  <si>
    <t>COT 284</t>
  </si>
  <si>
    <t>COT 285</t>
  </si>
  <si>
    <t>COT 286</t>
  </si>
  <si>
    <t>COT 287</t>
  </si>
  <si>
    <t>COT 288</t>
  </si>
  <si>
    <t>COT 289</t>
  </si>
  <si>
    <t>COT 290</t>
  </si>
  <si>
    <t>COT 291</t>
  </si>
  <si>
    <t>COT 292</t>
  </si>
  <si>
    <t>COT 293</t>
  </si>
  <si>
    <t>COT 294</t>
  </si>
  <si>
    <t>COT 295</t>
  </si>
  <si>
    <t>COT 296</t>
  </si>
  <si>
    <t>COT 297</t>
  </si>
  <si>
    <t>COT 298</t>
  </si>
  <si>
    <t>COT 299</t>
  </si>
  <si>
    <t>COT 300</t>
  </si>
  <si>
    <t>COT 301</t>
  </si>
  <si>
    <t>COT 302</t>
  </si>
  <si>
    <t>COT 303</t>
  </si>
  <si>
    <t>COT 304</t>
  </si>
  <si>
    <t>Sinalizador para balizamento aéreo Duplo p/ duas Lâmpadas 60W c/ Relé Fotoelétrico 127 V</t>
  </si>
  <si>
    <t>Quadro Tranferencia Automática composto por chave de transferência automatica 2.500A e Controlador Multiprocessado para supervisão. (QTA)</t>
  </si>
  <si>
    <t>Quadro de Força para elevador, composto por sistema de força trifásico com tensão nominal de 220V e frequência de 60Hz para elevador de 12,0cv, com chave seccionadora geral de 50A, conforme especificações do fabricante</t>
  </si>
  <si>
    <t>Quadro de Força para bombas de incêndio, principal  + Jockey. Sistema de Sprinklers, partida estrela-triângulo eletromecânica e comunicação com
pressostatos. Principal 30 kW e Jockey 1,3 kW ( vide diagrama típico de comando )</t>
  </si>
  <si>
    <t>Quadro de Força para pressurizador de rede potável/não potável composto por sistema de força trifásico com tensão nominal de 220V e frequência de 60Hz para 2 pressurizadores de 3,0cv com disjuntor motor geral de 16A  (este quadro geralmente é  fornecido com o conjunto moto bombas)</t>
  </si>
  <si>
    <t>QLT.1PAV, Fornecimento, comissionamento e instalação, conforme diagrama</t>
  </si>
  <si>
    <t>QLT.2PAV, Fornecimento, comissionamento e instalação, conforme diagrama</t>
  </si>
  <si>
    <t>QLT.TER, Fornecimento, comissionamento e instalação,  conforme diagrama</t>
  </si>
  <si>
    <t>QLT.INF, Fornecimento, comissionamento e instalação,  conforme diagrama</t>
  </si>
  <si>
    <t>QF.AR.COND.TER, Fornecimento, comissionamento e instalação,  conforme diagrama</t>
  </si>
  <si>
    <t>QF.AR.COND.1PAV, Fornecimento, comissionamento e instalação,  conforme diagrama</t>
  </si>
  <si>
    <t>QF.AR.COND.2PAV, Fornecimento, comissionamento e instalação,  conforme diagrama</t>
  </si>
  <si>
    <t>QDF.AR.COND., Fornecimento, comissionamento e instalação,  conforme diagrama</t>
  </si>
  <si>
    <t>COT 305</t>
  </si>
  <si>
    <t>COT 306</t>
  </si>
  <si>
    <t>par</t>
  </si>
  <si>
    <t>Quadro Geral de Baixa Tensão TTA ou PTTA conforme ABNT NBR IEC 60439-1, composto por barramentos de fase (03) , neutro e terra. Dispositivo de Proteção contra Surtos nas fases e neutro, protegido por chave seccionadora 125A, aterramento da porta. Disjuntor geral  de 2.500A/40kA com módulo de interface Modbus (Micrologic), e disjuntores secundários conforme diagrama de projeto (QGBT)</t>
  </si>
  <si>
    <t xml:space="preserve">Luminária led, 78w, decorativa para instalação em topo de poste reto com encaixe para postes de 60mm de diâmetro. equipada com módulo led e driver com índice de proteção ip67, corpo em perfil de alumínio extrudado e chapa de alumínio, acabamento em tinta pó poliéster de alta resistência na cor preto microtexturizado aplicado por processo eletrostático, garantindo camada mínima de 50µm. lente: em pmma injetado com elevado índice de transmissão luminosa, proporcionando controle preciso da luz vedação em silicone  equipada com 2 módulos. </t>
  </si>
  <si>
    <t xml:space="preserve">Luminária led, 150w, decorativa para instalação em topo de poste reto com encaixe para postes de 60mm de diâmetro. equipada com módulo led e driver com índice de proteção ip67, corpo em perfil de alumínio extrudado e chapa de alumínio, acabamento em tinta pó poliéster de alta resistência na cor preto microtexturizado aplicado por processo eletrostático, garantindo camada mínima de 50µm lente em pmma injetado com elevado índice de transmissão luminosa, proporcionando controle preciso da luz vedação em silicone.  equipada com 3 módulos </t>
  </si>
  <si>
    <t>ELETROCALHAS E PERFILADOS</t>
  </si>
  <si>
    <t>Vaso sanitário sifonado com caixa acoplada louça branca, incluso engate flexível em metal cromado, 1/2"  x 40cm</t>
  </si>
  <si>
    <t>Vaso sanitario sifonado convencional para PNE sem furo frontal com louça branca sem assento, incluso conjunto de ligação para bacia sanitária ajustável</t>
  </si>
  <si>
    <t>Cuba de embutir oval em louça branca, 35 x 50cm ou equivalente, incluso válvula e sifão tipo garrafa em metal cromado</t>
  </si>
  <si>
    <t>Lavatório louça branca com coluna, 45 x 55cm ou equivalente, padrão médio</t>
  </si>
  <si>
    <t>Mictório sifonado louça branca  padrão médio</t>
  </si>
  <si>
    <t>Tanque de louça branca com coluna, 30l ou equivalente</t>
  </si>
  <si>
    <t>Cuba de embutir de aço inoxidável média, incluso válvula tipo americana e sifão tipo garrafa em metal cromado</t>
  </si>
  <si>
    <t>Válvula em metal cromado 1.1/2 x 1.1/2 para tanque ou lavatório, com ou sem ladrão</t>
  </si>
  <si>
    <t>Sifão do tipo garrafa em metal cromado 1 x 1.1/2</t>
  </si>
  <si>
    <t>Engate flexível em inox, 1/2  x 40cm</t>
  </si>
  <si>
    <t>Torneira cromada 1/2 ou 3/4 para tanque</t>
  </si>
  <si>
    <t>Barra de apoio reta, em aco inox polido, comprimento 70 cm,  fixada na parede</t>
  </si>
  <si>
    <t>Barra de apoio reta, em aco inox polido, comprimento 80 cm,  fixada na parede</t>
  </si>
  <si>
    <t>Rodapé em placa cimentícia de microconcreto dimensões 60 x 10 x 2 cm, retificado, acabamento levigado na cor branca com aplicação de resina acrílica</t>
  </si>
  <si>
    <t>Piso em placa cimentícia de microconcreto dimensões 60 x 60 x 3 cm, retificada, acabamento levigado na cor branca com aplicação de resina acrílica</t>
  </si>
  <si>
    <t>Execução de piso nivelado a laser</t>
  </si>
  <si>
    <t>Execução e compactação de aterro com solo predominantemente argiloso - exclusive solo, escavação, carga e transporte</t>
  </si>
  <si>
    <t>Escavação horizontal, incluindo carga, descarga e transporte em solo de 1a categoria com trator de esteiras (100hp/lâmina: 2,19m3) e caminhão basculante de 10m3, dmt até 200m. af_07/2020</t>
  </si>
  <si>
    <t>SIURB</t>
  </si>
  <si>
    <t>Retroescavadeira para apoio na obra</t>
  </si>
  <si>
    <t>EST 001</t>
  </si>
  <si>
    <t>EST 002</t>
  </si>
  <si>
    <t>Demolição do edifício E</t>
  </si>
  <si>
    <t>Demolição do edifício F</t>
  </si>
  <si>
    <t>Demolição do edifício G</t>
  </si>
  <si>
    <t>Demolição do edifício H</t>
  </si>
  <si>
    <t>Demolição do edifício I</t>
  </si>
  <si>
    <t>Demolição do edifício J</t>
  </si>
  <si>
    <t>Demolição de quadra de esportes</t>
  </si>
  <si>
    <t>Demolição do edifício L</t>
  </si>
  <si>
    <t>Demolição do edifício M</t>
  </si>
  <si>
    <t>EST 003</t>
  </si>
  <si>
    <t>EST 004</t>
  </si>
  <si>
    <t>EST 005</t>
  </si>
  <si>
    <t>EST 006</t>
  </si>
  <si>
    <t>EST 007</t>
  </si>
  <si>
    <t>EST 008</t>
  </si>
  <si>
    <t>EST 009</t>
  </si>
  <si>
    <t>P-08 - Porta dupla de madeira com acabamento em laminado melamínico texturizado, incluindo ferragens, batentes em chapa de aço dobrada, para instalação de visor em caixilho de alumínio com vidro laminado 6 mm fixo 0,24 x 1,95 m, dimensões 1,32 x 2,11 m</t>
  </si>
  <si>
    <t>P-11 - Porta dupla de madeira com acabamento em laminado melamínico texturizado, incluindo ferragens, batentes em chapa de aço dobrada, para instalação de dois visores em caixilho de alumínio com vidro laminado 6 mm fixo 0,24 x 1,95 m, dimensões 1,32 x 2,11 m</t>
  </si>
  <si>
    <t>P-13 - Porta dupla de madeira com acabamento em laminado melamínico texturizado, incluindo ferragens, batentes em chapa de aço dobrada, dimensões 1,60 x 2,11 m</t>
  </si>
  <si>
    <t>Chapa de aço inox 304 e= 1,5 mm 12 kg/m2</t>
  </si>
  <si>
    <t>Porta completa para armário (shaft) duas folhas revestida em laminado melamínico, 1,80 x 2,10 m</t>
  </si>
  <si>
    <t>COT 063</t>
  </si>
  <si>
    <t>Porta dupla lisa em chapa de aço com pintura eletrostática na cor cinza claro, completa, dimensões 1,80 x 2,10 m</t>
  </si>
  <si>
    <t>Porta simples lisa em chapa de aço com pintura eletrostática na cor cinza claro, completa, dimensões 0,90 x 2,10 m</t>
  </si>
  <si>
    <t>Porta dupla lisa em chapa de aço com pintura eletrostática na cor cinza claro, completa, dimensões 1,60 x 2,10 m</t>
  </si>
  <si>
    <t>Porta simples lisa em chapa de aço com pintura eletrostática na cor cinza claro, completa, dimensões 1,05 x 2,10 m</t>
  </si>
  <si>
    <t>Porta corta fogo em chapa galvanizada, dimensões 1,80 x 2,10 m</t>
  </si>
  <si>
    <t>Porta corta-fogo em chapa galvanizada, dimensões 0,90 x 210 m</t>
  </si>
  <si>
    <t>Escada marinheiro em perfis de aço com guarda corpo</t>
  </si>
  <si>
    <t>Corrimão duplo para parede em aço galvanizado</t>
  </si>
  <si>
    <t>Guarda corpo em vidro laminado e temperado e= 12 mm, h= 1,18 m com afastamento de 0,11 m do piso, instalação reta</t>
  </si>
  <si>
    <t>Guarda corpo em vidro laminado e temperado e= 12 mm, h= 1,18 m com afastamento de 0,11 m do piso, instalação inclinada</t>
  </si>
  <si>
    <t>Corrimão duplo em aço inox polido para instalação em guarda corpo de vidro</t>
  </si>
  <si>
    <t>Guarda corpo com corrimão duplo para instalação em rampas PNE nos pavimentos</t>
  </si>
  <si>
    <t>Porta acústica dupla XT-D com pintura branca, dimensões 1,20 x 2,10 m</t>
  </si>
  <si>
    <t>Terra vegetal tratada para plantio</t>
  </si>
  <si>
    <t>Pintura em verniz acrílico duas demãos sobre concreto aparente</t>
  </si>
  <si>
    <t>ESQUADRIAS METÁLICAS</t>
  </si>
  <si>
    <t>Pintura com tinta alquídica de fundo e acabamento em esmalte sintético aplicada a rolo ou pincel sobre superfícies metálicas</t>
  </si>
  <si>
    <t>Limpeza de piso cerâmico, cimentício, epoxi ou porcelanato com pano úmido</t>
  </si>
  <si>
    <t>Limpeza de pisos cimentados</t>
  </si>
  <si>
    <t>Limpeza de pisos vinílicos com aplicação de cera</t>
  </si>
  <si>
    <t>Espelho cristal incolor 5mm aplicado em paredes</t>
  </si>
  <si>
    <t>Espelho cristal incolor 5 mm com fixação inclinada</t>
  </si>
  <si>
    <t>Acabamento para válvula de descarga embutida referência Benefit Docol ou equivalente</t>
  </si>
  <si>
    <t>Caixa de descarga embutida tipo Montana M900 ou equivalente</t>
  </si>
  <si>
    <t xml:space="preserve">Válvula de descarga para mictório com sensor </t>
  </si>
  <si>
    <t>Torneira automática de mesa para lavatório referência Docol Pressmatic Compact ou equivalente</t>
  </si>
  <si>
    <t>Torneira de mesa bica alta para cozinha referência Deca Izy ou equivalente</t>
  </si>
  <si>
    <t>Cabide cromado referência Deca Flex 2060.C.FLX ou equivalente</t>
  </si>
  <si>
    <t>Comodato</t>
  </si>
  <si>
    <t>Brises em alumínio para pele de vidro (a definir)</t>
  </si>
  <si>
    <t>Anel tátil para corrimão</t>
  </si>
  <si>
    <t>Tubo de pvc soldável 60 mm com conexões</t>
  </si>
  <si>
    <t>Tubo de pvc soldável 50 mm com conexões</t>
  </si>
  <si>
    <t>Tubo de pvc soldável 40 mm com conexões</t>
  </si>
  <si>
    <t>Tubo de pvc soldável 32 mm com conexões</t>
  </si>
  <si>
    <t>Tubo de pvc soldável 25 mm com conexões</t>
  </si>
  <si>
    <t>Hidrômetro DN 25 (¾ ), 5,0 m³/h fornecimento e instalação</t>
  </si>
  <si>
    <t>Torneira de boia para caixa d'água, roscável, 1" - fornecimento e instalação</t>
  </si>
  <si>
    <t>Registro de gaveta bruto, latão, roscável, 3/4", com acabamento e canopla cromados</t>
  </si>
  <si>
    <t>Registro de gaveta bruto, latão, roscável, 1", com acabamento e canopla cromados</t>
  </si>
  <si>
    <t>Registro de gaveta bruto, latão, roscável, 2"</t>
  </si>
  <si>
    <t>Caixa enterrada hidráulica retangular em alvenaria com tijolos cerâmicos maciços, dimensões internas: 0,6x0,6x0,6 m para rede de esgoto</t>
  </si>
  <si>
    <t>Caixa de gordura simples (capacidade: 36 l), retangular, em alvenaria com blocos de concreto, dimensões internas = 0,2 x 0,4 m, altura interna = 0,8 m</t>
  </si>
  <si>
    <t>Caixa sifonada em pvc 150 x 185 x 75 mm</t>
  </si>
  <si>
    <t>Tubo pvc, série R, água pluvial, DN 75 mm</t>
  </si>
  <si>
    <t>Tubo pvc, série R, água pluvial, DN 150 mm</t>
  </si>
  <si>
    <t>Tubo de pvc DN 200 mm, junta elástica</t>
  </si>
  <si>
    <t>Tubo de pvc DN 300 mm, junta elástica</t>
  </si>
  <si>
    <t>Tubo pvc, série R, água pluvial, DN 100 mm</t>
  </si>
  <si>
    <t>Caixa enterrada hidráulica retangular em alvenaria com tijolos cerâmicos maciços, dimensões internas: 0,60x0,60x0,60 m para rede de drenagem</t>
  </si>
  <si>
    <t>Caixa enterrada hidráulica retangular em alvenaria com tijolos cerâmicos maciços, dimensões internas: 0,80x0,80x0,60 m para rede de drenagem</t>
  </si>
  <si>
    <t>Caixa enterrada hidráulica retangular em alvenaria com tijolos cerâmicos maciços, dimensões internas: 1x1x0,60 m para rede de drenagem</t>
  </si>
  <si>
    <t>Grelha de ferro fundido simples com requadro, 300 x 1000 mm, assentada com argamassa 1 : 3 cimento: areia</t>
  </si>
  <si>
    <t>Tubo de cobre classe "A" 15 mm com conexões</t>
  </si>
  <si>
    <t>Tubo de cobre classe "A" 22 mm com conexões</t>
  </si>
  <si>
    <t>Tubo de cobre classe "A" 28 mm com conexões</t>
  </si>
  <si>
    <t>C96765</t>
  </si>
  <si>
    <t>SINAPI ADAP</t>
  </si>
  <si>
    <t>Abrigo para hidrante, 90x60x17cm, com registro globo angular 45 graus 2 1/2", adaptador storz 2 1/2", 2 mangueiras de incêndio 15m, redução 2 1/2" x 1 1/2" e esguicho em latão 1 1/2"</t>
  </si>
  <si>
    <t>Tubo em cobre rígido, DN 66 mm, classe E, sem isolamento</t>
  </si>
  <si>
    <t>Extintor de incêndio portátil com carga de água pressurizada de 10 l, classe A</t>
  </si>
  <si>
    <t>Extintor de incêndio portátil com carga de PQS de 4 kg, classe BC</t>
  </si>
  <si>
    <t>Hidrante subterrâneo predial (com curva longa e caixa), DN 75 mm</t>
  </si>
  <si>
    <t>Tubo pvc, serie normal, esgoto predial, DN 40 mm</t>
  </si>
  <si>
    <t>Tubo pvc, serie normal, esgoto predial, DN 50 mm</t>
  </si>
  <si>
    <t>Tubo pvc, serie normal, esgoto predial, DN 75 mm</t>
  </si>
  <si>
    <t>Tubo pvc, serie normal, esgoto predial, DN 100 mm</t>
  </si>
  <si>
    <t>Sirene audio visual para alarme de incêndio</t>
  </si>
  <si>
    <t>Acionador manual endereçavel</t>
  </si>
  <si>
    <t>Central de alarme de incêncio endereçavel</t>
  </si>
  <si>
    <t>Conector femea RJ45</t>
  </si>
  <si>
    <t>Câmera externa Bullet infravermelho</t>
  </si>
  <si>
    <t>Câmera Dome full HD infravermelho</t>
  </si>
  <si>
    <t>Patch pannel cat 6 24 portas</t>
  </si>
  <si>
    <t>Switch 8 portas 10/100 Mbps</t>
  </si>
  <si>
    <t>Switch 24 portas</t>
  </si>
  <si>
    <t>Guia horizontal de cabos padrão 19"</t>
  </si>
  <si>
    <t>Distribuidor óptico interno 24 fibras</t>
  </si>
  <si>
    <t>Caixa para piso com tomada RJ45</t>
  </si>
  <si>
    <t>Cabo de fibra óptica multimodo 6 fibras</t>
  </si>
  <si>
    <t>Cordão óptico duplex conectores diversos 2,50 m</t>
  </si>
  <si>
    <t>Cabo de cobre blindado para alarme de incendio 2 x 1,5 mm</t>
  </si>
  <si>
    <t>Cabo UTP CAT 6</t>
  </si>
  <si>
    <t>3.11</t>
  </si>
  <si>
    <t>4.1.1.1</t>
  </si>
  <si>
    <t>4.1.1.2</t>
  </si>
  <si>
    <t>4.1.1.3</t>
  </si>
  <si>
    <t>4.1.1.4</t>
  </si>
  <si>
    <t>4.1.1.5</t>
  </si>
  <si>
    <t>4.1.1.6</t>
  </si>
  <si>
    <t>4.1.1.7</t>
  </si>
  <si>
    <t>4.1.1.8</t>
  </si>
  <si>
    <t>4.1.1.9</t>
  </si>
  <si>
    <t>4.1.1.10</t>
  </si>
  <si>
    <t>4.1.1.11</t>
  </si>
  <si>
    <t>4.1.1.12</t>
  </si>
  <si>
    <t>4.1.1.13</t>
  </si>
  <si>
    <t>4.1.1.14</t>
  </si>
  <si>
    <t>4.1.1.15</t>
  </si>
  <si>
    <t>4.1.1.16</t>
  </si>
  <si>
    <t>4.2.1.3</t>
  </si>
  <si>
    <t>4.2.2.3</t>
  </si>
  <si>
    <t>4.2.2.12</t>
  </si>
  <si>
    <t>2.1.3.1</t>
  </si>
  <si>
    <t>2.1.2.1</t>
  </si>
  <si>
    <t>2.1.2.2</t>
  </si>
  <si>
    <t>2.1.2.3</t>
  </si>
  <si>
    <t>4.1.2.1</t>
  </si>
  <si>
    <t>5.1.13</t>
  </si>
  <si>
    <t>5.1.14</t>
  </si>
  <si>
    <t>5.1.15</t>
  </si>
  <si>
    <t>5.1.2.1</t>
  </si>
  <si>
    <t>5.1.2.2</t>
  </si>
  <si>
    <t>5.1.2.3</t>
  </si>
  <si>
    <t>5.1.2.4</t>
  </si>
  <si>
    <t>5.1.2.5</t>
  </si>
  <si>
    <t>5.1.2.6</t>
  </si>
  <si>
    <t>5.1.2.7</t>
  </si>
  <si>
    <t>5.1.2.8</t>
  </si>
  <si>
    <t>5.1.2.9</t>
  </si>
  <si>
    <t>5.1.2.10</t>
  </si>
  <si>
    <t>5.1.2.11</t>
  </si>
  <si>
    <t>5.2.4</t>
  </si>
  <si>
    <t>5.2.5</t>
  </si>
  <si>
    <t>5.2.6</t>
  </si>
  <si>
    <t>5.2.7</t>
  </si>
  <si>
    <t>6.1.2</t>
  </si>
  <si>
    <t>6.2.3</t>
  </si>
  <si>
    <t>7.1.2</t>
  </si>
  <si>
    <t>7.2.1</t>
  </si>
  <si>
    <t>7.3.1</t>
  </si>
  <si>
    <t>8.1.1.1</t>
  </si>
  <si>
    <t>8.1.1.2</t>
  </si>
  <si>
    <t>8.1.1.3</t>
  </si>
  <si>
    <t>8.1.1.4</t>
  </si>
  <si>
    <t>8.1.1.5</t>
  </si>
  <si>
    <t>8.1.1.6</t>
  </si>
  <si>
    <t>8.1.1.7</t>
  </si>
  <si>
    <t>8.1.1.8</t>
  </si>
  <si>
    <t>8.1.1.9</t>
  </si>
  <si>
    <t>8.1.1.10</t>
  </si>
  <si>
    <t>8.1.1.11</t>
  </si>
  <si>
    <t>8.1.1.12</t>
  </si>
  <si>
    <t>8.1.2.1</t>
  </si>
  <si>
    <t>8.2.20</t>
  </si>
  <si>
    <t>8.4.6</t>
  </si>
  <si>
    <t>8.4.7</t>
  </si>
  <si>
    <t>8.4.8</t>
  </si>
  <si>
    <t>8.4.9</t>
  </si>
  <si>
    <t>8.4.10</t>
  </si>
  <si>
    <t>8.4.11</t>
  </si>
  <si>
    <t>8.5.2</t>
  </si>
  <si>
    <t>8.5.3</t>
  </si>
  <si>
    <t>8.5.4</t>
  </si>
  <si>
    <t>8.5.5</t>
  </si>
  <si>
    <t>9.4.5</t>
  </si>
  <si>
    <t>9.4.6</t>
  </si>
  <si>
    <t>9.4.7</t>
  </si>
  <si>
    <t>9.4.8</t>
  </si>
  <si>
    <t>9.4.9</t>
  </si>
  <si>
    <t>9.8.25</t>
  </si>
  <si>
    <t>9.11.1</t>
  </si>
  <si>
    <t>3.2.13</t>
  </si>
  <si>
    <t>3.2.14</t>
  </si>
  <si>
    <t>3.2.15</t>
  </si>
  <si>
    <t>3.2.16</t>
  </si>
  <si>
    <t>13.3.3</t>
  </si>
  <si>
    <t>13.4.2</t>
  </si>
  <si>
    <t>15.4</t>
  </si>
  <si>
    <t>15.4.1</t>
  </si>
  <si>
    <t>15.4.2</t>
  </si>
  <si>
    <t>17.2.3</t>
  </si>
  <si>
    <t>17.2.4</t>
  </si>
  <si>
    <t>17.4.9</t>
  </si>
  <si>
    <t>17.4.10</t>
  </si>
  <si>
    <t>17.4.11</t>
  </si>
  <si>
    <t>17.4.12</t>
  </si>
  <si>
    <t>17.4.13</t>
  </si>
  <si>
    <t>17.4.14</t>
  </si>
  <si>
    <t>17.5.3</t>
  </si>
  <si>
    <t>17.7.3</t>
  </si>
  <si>
    <t>17.6.2</t>
  </si>
  <si>
    <t>18.2.1</t>
  </si>
  <si>
    <t>18.3.1</t>
  </si>
  <si>
    <t>18.2.2</t>
  </si>
  <si>
    <t>18.3.2</t>
  </si>
  <si>
    <t>18.3.3</t>
  </si>
  <si>
    <t>18.3.4</t>
  </si>
  <si>
    <t>18.3.5</t>
  </si>
  <si>
    <t>18.3.6</t>
  </si>
  <si>
    <t>18.3.7</t>
  </si>
  <si>
    <t>18.3.8</t>
  </si>
  <si>
    <t>19.1.3</t>
  </si>
  <si>
    <t>19.2.3</t>
  </si>
  <si>
    <t>21.1.3</t>
  </si>
  <si>
    <t>21.1.4</t>
  </si>
  <si>
    <t>21.1.2.1</t>
  </si>
  <si>
    <t>21.1.2.2</t>
  </si>
  <si>
    <t>21.1.2.3</t>
  </si>
  <si>
    <t>21.1.2.4</t>
  </si>
  <si>
    <t>21.1.2.5</t>
  </si>
  <si>
    <t>21.1.2.6</t>
  </si>
  <si>
    <t>21.1.2.7</t>
  </si>
  <si>
    <t>21.1.2.8</t>
  </si>
  <si>
    <t>21.1.2.9</t>
  </si>
  <si>
    <t>21.1.2.10</t>
  </si>
  <si>
    <t>21.1.2.11</t>
  </si>
  <si>
    <t>22.1</t>
  </si>
  <si>
    <t>22.2</t>
  </si>
  <si>
    <t>22.3</t>
  </si>
  <si>
    <t>22.4</t>
  </si>
  <si>
    <t>22.5</t>
  </si>
  <si>
    <t>22.6</t>
  </si>
  <si>
    <t>22.7</t>
  </si>
  <si>
    <t>22.8</t>
  </si>
  <si>
    <t>22.9</t>
  </si>
  <si>
    <t>22.10</t>
  </si>
  <si>
    <t>DETALHAMENTO DO BDI</t>
  </si>
  <si>
    <t>Item</t>
  </si>
  <si>
    <t>Descrição dos Serviços</t>
  </si>
  <si>
    <t>PV</t>
  </si>
  <si>
    <t>CD</t>
  </si>
  <si>
    <t>ADMINISTRAÇÃO CENTRAL</t>
  </si>
  <si>
    <t xml:space="preserve"> </t>
  </si>
  <si>
    <t>ESCRITÓRIO CENTRAL</t>
  </si>
  <si>
    <t>VIAGENS</t>
  </si>
  <si>
    <t>OUTROS</t>
  </si>
  <si>
    <t>IMPOSTOS E TAXAS</t>
  </si>
  <si>
    <t>ISS</t>
  </si>
  <si>
    <t>2.2</t>
  </si>
  <si>
    <t>PIS</t>
  </si>
  <si>
    <t>2.3</t>
  </si>
  <si>
    <t>Cofins</t>
  </si>
  <si>
    <t>TAXA DE RISCO</t>
  </si>
  <si>
    <t>SEGURO</t>
  </si>
  <si>
    <t>RISCO</t>
  </si>
  <si>
    <t>GARANTIA</t>
  </si>
  <si>
    <t>DESPESAS FINANCEIRAS</t>
  </si>
  <si>
    <t>LUCRO</t>
  </si>
  <si>
    <t>BDI - CALCULADO</t>
  </si>
  <si>
    <t>BDI (CALCULADO):</t>
  </si>
  <si>
    <t xml:space="preserve">BDI CALCULADO CONFORME ACÓRDÃO Nº 2369/2011 – TCU </t>
  </si>
  <si>
    <t>BDI:</t>
  </si>
  <si>
    <t>Condulete de alumínio tipo "X" 1.1/2" com tampa</t>
  </si>
  <si>
    <t>Condulete de alumínio tipo "LB" 1" com tampa</t>
  </si>
  <si>
    <t>COT 318</t>
  </si>
  <si>
    <t>COT 338</t>
  </si>
  <si>
    <t>COT 339</t>
  </si>
  <si>
    <t>COT 345</t>
  </si>
  <si>
    <t>COT 347</t>
  </si>
  <si>
    <t>COT 348</t>
  </si>
  <si>
    <t>COT 353</t>
  </si>
  <si>
    <t>COT 354</t>
  </si>
  <si>
    <t>COT 355</t>
  </si>
  <si>
    <t>COT 356</t>
  </si>
  <si>
    <t>COT 357</t>
  </si>
  <si>
    <t>COT 358</t>
  </si>
  <si>
    <t>COT 362</t>
  </si>
  <si>
    <t>COT 368</t>
  </si>
  <si>
    <t>COT 369</t>
  </si>
  <si>
    <t>COT 370</t>
  </si>
  <si>
    <t>COT 371</t>
  </si>
  <si>
    <t>COT 372</t>
  </si>
  <si>
    <t>COT 373</t>
  </si>
  <si>
    <t>COT 374</t>
  </si>
  <si>
    <t>Grelha hemisférica em ferro fundido, Ø 150mm - fornecimento e instalação</t>
  </si>
  <si>
    <t>Cabo isolado flexível de cobre com isolação em composto termoplástico com base poliolefínica não halogenada tipo LSZH (Low Smoke Zero
Halogen) - 750 V - 70° C  #  2,5 mm²</t>
  </si>
  <si>
    <t>Cabo isolado flexível de cobre com isolação em composto termoplástico com base poliolefínica não halogenada tipo LSZH (Low Smoke Zero Halogen) - 750 V - 70° C   #   4 mm²</t>
  </si>
  <si>
    <t>INTERRUPTORES E TOMADAS</t>
  </si>
  <si>
    <t>Caixa enterrada elétrica retangular, em alvenaria com tijolos cerâmicos maciços, fundo com brita, dimensões internas: 0,40 x0,40 x0,40  m</t>
  </si>
  <si>
    <t>Caixa enterrada elétrica retangular, em alvenaria com tijolos cerâmicos maciços, fundo com brita, dimensões internas: 0,80 x 0,80 x0,60 m</t>
  </si>
  <si>
    <t>Estação para tratamento de água de chuva ALFAMEC - vazão: 1500 L/H, porte médio</t>
  </si>
  <si>
    <t>Reservatório de água em polietileno capacidade 7.000 litros</t>
  </si>
  <si>
    <t>Reservatório de água em polietileno capacidade 10.000 litros</t>
  </si>
  <si>
    <t>Fornecimento e instalação de sistema fotovoltaico 38,70 kWp composto dos equipamentos e materiais abaixo relacionados</t>
  </si>
  <si>
    <t>SISTEMA</t>
  </si>
  <si>
    <t>10.1.2</t>
  </si>
  <si>
    <t>10.1.3</t>
  </si>
  <si>
    <t>10.1.4</t>
  </si>
  <si>
    <t>10.1.5</t>
  </si>
  <si>
    <t>10.1.6</t>
  </si>
  <si>
    <t>10.1.7</t>
  </si>
  <si>
    <t>10.1.8</t>
  </si>
  <si>
    <t>10.1.9</t>
  </si>
  <si>
    <t>10.1.10</t>
  </si>
  <si>
    <t>10.1.11</t>
  </si>
  <si>
    <t>10.2.2</t>
  </si>
  <si>
    <t>Botão de alarme de incêndio acionamento manual</t>
  </si>
  <si>
    <t>66.08.258</t>
  </si>
  <si>
    <t>Ponto de acesso de dados (Access Point), uso interno</t>
  </si>
  <si>
    <t>39.11.080</t>
  </si>
  <si>
    <t>Cabo telefônico CI, com 50 pares de 0,50 mm, para centrais telefônicas, equipamentos e rede interna</t>
  </si>
  <si>
    <t>Patch cord RJ45 1,50 m</t>
  </si>
  <si>
    <t>Patch cord RJ45 2,50 m</t>
  </si>
  <si>
    <t>Servidor de gravação com 32 canais de entrada, referencia NVC 7132 da Intelbrás ou equivalente</t>
  </si>
  <si>
    <t>Tomada de rede rj45 - fornecimento e instalação</t>
  </si>
  <si>
    <t>69.09.300</t>
  </si>
  <si>
    <t>Voice Panel de 50 portas categoria 6</t>
  </si>
  <si>
    <t>44.20.310</t>
  </si>
  <si>
    <t>Filtro de pressão em ABS para 360 l/h</t>
  </si>
  <si>
    <t>Conjunto motor-bomba 112m3/h, 20mca, 10cv, 3500rpm, 220/380v, trifásico</t>
  </si>
  <si>
    <t>Cilindro de gás P10</t>
  </si>
  <si>
    <t>pt</t>
  </si>
  <si>
    <t>Grelha de exaustão/retorno ref.: ar-ag 625 x 425 mm pintado na cor branco neve - trox ou equivalente</t>
  </si>
  <si>
    <t>Unidade evaporadora tipo hi-wall para sistema split 12.000 btus  - tensão 220 v - gás refrigerante r-410a (ref.: asbg12jmca - fujitsu</t>
  </si>
  <si>
    <t>Unidade condensadora descarga horiz.  para sistema split 12.000 btus  - tensão 220 v - gás refrigerante r-410a (ref.:aobg12jmca - fujitsu</t>
  </si>
  <si>
    <t>Exaustor centrífugo de simples aspiração sirocco com vazão de 990 m3/h, p.e.d.= 40mmca  motor de 0,5 hp 220v/3f/60hz. sem filtro. ref.: iss-200 projelmec</t>
  </si>
  <si>
    <t>Exaustor centrífugo de simples aspiração sirocco  com vazão de 5.580 m3/h, p.e.d.= 80mmca motor de 4,0 hp 220v/3f/60hz. sem filtro. ref.: iss-400 projelmec</t>
  </si>
  <si>
    <t>Gabinete de exaustão/ventilação de dupla aspiração sirocco com vazão de 3.060 m3/h, p.e.d.= 25mmca motor de 1,0 hp 220v/3f/60hz. sem filtro. ref.: csd-250 projelmec</t>
  </si>
  <si>
    <t>Gabinete de exaustão/ventilação de dupla aspiração sirocco com vazão de 4.700 m3/h, p.e.d.= 25mmca  motor de 1,5 hp 220v/3f/60hz. sem filtro. ref.: csd-355 projelmec</t>
  </si>
  <si>
    <t>14.2.10</t>
  </si>
  <si>
    <t>14.6.22</t>
  </si>
  <si>
    <t>14.6.23</t>
  </si>
  <si>
    <t>14.6.24</t>
  </si>
  <si>
    <t>14.6.25</t>
  </si>
  <si>
    <t>14.6.26</t>
  </si>
  <si>
    <t>14.6.27</t>
  </si>
  <si>
    <t>OBSERVAÇÕES:</t>
  </si>
  <si>
    <t>Data base desta planilha: Março/2022</t>
  </si>
  <si>
    <t>Vigia diurno com encargos complementares</t>
  </si>
  <si>
    <t>SINAPI / RJ REAJUSTADO</t>
  </si>
  <si>
    <t>Materiais para argamassa para estaca raiz Ø 250 mm</t>
  </si>
  <si>
    <t>Materiais para argamassa para estaca raiz Ø 310 mm</t>
  </si>
  <si>
    <t>Execução de estaca raiz Ø 250 mm em terra</t>
  </si>
  <si>
    <t>Execução de estaca raiz Ø 310 mm em terra</t>
  </si>
  <si>
    <t>Reajuste INCC no período Março/2022 a Julho /2025 = 23,206% + Reajuste nos órgãos indicados</t>
  </si>
  <si>
    <t xml:space="preserve">Io= </t>
  </si>
  <si>
    <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</si>
</sst>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R$&quot;\ * #,##0.00_-;\-&quot;R$&quot;\ * #,##0.00_-;_-&quot;R$&quot;\ * &quot;-&quot;??_-;_-@_-"/>
    <numFmt numFmtId="43" formatCode="_-* #,##0.00_-;\-* #,##0.00_-;_-* &quot;-&quot;??_-;_-@_-"/>
    <numFmt numFmtId="164" formatCode="_(* #,##0.00_);_(* \(#,##0.00\);_(* &quot;-&quot;??_);_(@_)"/>
    <numFmt numFmtId="165" formatCode="_([$€]* #,##0.00_);_([$€]* \(#,##0.00\);_([$€]* &quot;-&quot;??_);_(@_)"/>
  </numFmts>
  <fonts count="48"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sz val="14"/>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1"/>
      <name val="Calibri"/>
      <family val="2"/>
      <scheme val="minor"/>
    </font>
    <font>
      <sz val="10"/>
      <name val="Tahoma"/>
      <family val="2"/>
    </font>
    <font>
      <b/>
      <sz val="18"/>
      <name val="Arial"/>
      <family val="2"/>
    </font>
    <font>
      <sz val="11"/>
      <name val="Arial"/>
      <family val="2"/>
    </font>
    <font>
      <sz val="10"/>
      <name val="Comic Sans MS"/>
      <family val="4"/>
    </font>
    <font>
      <i/>
      <sz val="11"/>
      <name val="Arial"/>
      <family val="2"/>
    </font>
    <font>
      <sz val="8"/>
      <name val="Arial"/>
      <family val="2"/>
    </font>
    <font>
      <b/>
      <sz val="16"/>
      <name val="Arial"/>
      <family val="2"/>
    </font>
    <font>
      <sz val="16"/>
      <name val="Arial"/>
      <family val="2"/>
    </font>
    <font>
      <b/>
      <sz val="12"/>
      <name val="Times New Roman"/>
      <family val="1"/>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indexed="65"/>
        <bgColor auto="1"/>
      </patternFill>
    </fill>
    <fill>
      <patternFill patternType="solid">
        <fgColor theme="0" tint="-0.14999847407452621"/>
        <bgColor auto="1"/>
      </patternFill>
    </fill>
    <fill>
      <patternFill patternType="solid">
        <fgColor rgb="FFDDDDDD"/>
        <bgColor auto="1"/>
      </patternFill>
    </fill>
    <fill>
      <patternFill patternType="solid">
        <fgColor theme="1"/>
        <bgColor indexed="64"/>
      </patternFill>
    </fill>
    <fill>
      <patternFill patternType="solid">
        <fgColor indexed="22"/>
        <bgColor indexed="31"/>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style="hair">
        <color auto="1"/>
      </top>
      <bottom style="hair">
        <color indexed="64"/>
      </bottom>
      <diagonal/>
    </border>
    <border>
      <left/>
      <right style="thin">
        <color auto="1"/>
      </right>
      <top style="hair">
        <color indexed="64"/>
      </top>
      <bottom style="hair">
        <color auto="1"/>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medium">
        <color indexed="8"/>
      </left>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medium">
        <color indexed="64"/>
      </bottom>
      <diagonal/>
    </border>
    <border>
      <left/>
      <right style="medium">
        <color indexed="64"/>
      </right>
      <top/>
      <bottom style="medium">
        <color indexed="64"/>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76">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23" fillId="23" borderId="0" applyNumberFormat="0" applyBorder="0" applyAlignment="0" applyProtection="0"/>
    <xf numFmtId="0" fontId="10" fillId="17"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1" fillId="3" borderId="0" applyNumberFormat="0" applyBorder="0" applyAlignment="0" applyProtection="0"/>
    <xf numFmtId="0" fontId="12" fillId="19" borderId="1" applyNumberFormat="0" applyAlignment="0" applyProtection="0"/>
    <xf numFmtId="0" fontId="13" fillId="20" borderId="2" applyNumberFormat="0" applyAlignment="0" applyProtection="0"/>
    <xf numFmtId="0" fontId="3" fillId="0" borderId="0" applyFont="0" applyFill="0" applyProtection="0">
      <alignment vertical="top"/>
    </xf>
    <xf numFmtId="0" fontId="5" fillId="0" borderId="0" applyFont="0" applyFill="0" applyProtection="0">
      <alignment vertical="top"/>
    </xf>
    <xf numFmtId="165" fontId="3" fillId="0" borderId="0" applyFont="0" applyFill="0" applyBorder="0" applyAlignment="0" applyProtection="0"/>
    <xf numFmtId="165" fontId="5" fillId="0" borderId="0" applyFont="0" applyFill="0" applyBorder="0" applyAlignment="0" applyProtection="0"/>
    <xf numFmtId="0" fontId="14" fillId="0" borderId="0" applyNumberFormat="0" applyFill="0" applyBorder="0" applyAlignment="0" applyProtection="0"/>
    <xf numFmtId="2" fontId="3" fillId="0" borderId="0" applyFont="0" applyFill="0" applyProtection="0">
      <alignment vertical="top"/>
    </xf>
    <xf numFmtId="2" fontId="5" fillId="0" borderId="0" applyFont="0" applyFill="0" applyProtection="0">
      <alignment vertical="top"/>
    </xf>
    <xf numFmtId="0" fontId="15" fillId="4" borderId="0" applyNumberFormat="0" applyBorder="0" applyAlignment="0" applyProtection="0"/>
    <xf numFmtId="0" fontId="3" fillId="0" borderId="0" applyNumberFormat="0" applyFont="0" applyFill="0" applyProtection="0">
      <alignment vertical="top"/>
    </xf>
    <xf numFmtId="0" fontId="3" fillId="0" borderId="0" applyNumberFormat="0" applyFont="0" applyFill="0" applyProtection="0">
      <alignment vertical="top"/>
    </xf>
    <xf numFmtId="0" fontId="16" fillId="0" borderId="3"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4" applyNumberFormat="0" applyFill="0" applyAlignment="0" applyProtection="0"/>
    <xf numFmtId="3" fontId="3" fillId="0" borderId="0" applyFont="0" applyFill="0" applyBorder="0" applyAlignment="0" applyProtection="0"/>
    <xf numFmtId="3" fontId="5" fillId="0" borderId="0" applyFont="0" applyFill="0" applyBorder="0" applyAlignment="0" applyProtection="0"/>
    <xf numFmtId="0" fontId="19" fillId="21" borderId="0" applyNumberFormat="0" applyBorder="0" applyAlignment="0" applyProtection="0"/>
    <xf numFmtId="0" fontId="5" fillId="0" borderId="0"/>
    <xf numFmtId="0" fontId="5" fillId="0" borderId="0"/>
    <xf numFmtId="0" fontId="5" fillId="0" borderId="0"/>
    <xf numFmtId="0" fontId="5" fillId="22" borderId="5" applyNumberFormat="0" applyFont="0" applyAlignment="0" applyProtection="0"/>
    <xf numFmtId="0" fontId="20" fillId="19" borderId="6" applyNumberFormat="0" applyAlignment="0" applyProtection="0"/>
    <xf numFmtId="9" fontId="5"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8" fillId="0" borderId="0" applyFont="0" applyFill="0" applyBorder="0" applyAlignment="0" applyProtection="0"/>
    <xf numFmtId="164" fontId="5" fillId="0" borderId="0" applyFont="0" applyFill="0" applyBorder="0" applyAlignment="0" applyProtection="0"/>
    <xf numFmtId="0" fontId="21" fillId="0" borderId="0" applyNumberFormat="0" applyFill="0" applyBorder="0" applyAlignment="0" applyProtection="0"/>
    <xf numFmtId="0" fontId="3" fillId="0" borderId="0" applyNumberFormat="0" applyFill="0" applyProtection="0">
      <alignment vertical="top"/>
    </xf>
    <xf numFmtId="164" fontId="5" fillId="0" borderId="0" applyFont="0" applyFill="0" applyBorder="0" applyAlignment="0" applyProtection="0"/>
    <xf numFmtId="3" fontId="3" fillId="0" borderId="0" applyFont="0" applyFill="0" applyBorder="0" applyAlignment="0" applyProtection="0"/>
    <xf numFmtId="3" fontId="5" fillId="0" borderId="0" applyFont="0" applyFill="0" applyBorder="0" applyAlignment="0" applyProtection="0"/>
    <xf numFmtId="0" fontId="22"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24"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1" fillId="27" borderId="11" applyNumberFormat="0" applyAlignment="0" applyProtection="0"/>
    <xf numFmtId="0" fontId="32" fillId="28" borderId="12" applyNumberFormat="0" applyAlignment="0" applyProtection="0"/>
    <xf numFmtId="0" fontId="33" fillId="28" borderId="11" applyNumberFormat="0" applyAlignment="0" applyProtection="0"/>
    <xf numFmtId="0" fontId="34" fillId="0" borderId="13" applyNumberFormat="0" applyFill="0" applyAlignment="0" applyProtection="0"/>
    <xf numFmtId="0" fontId="35" fillId="29" borderId="14" applyNumberFormat="0" applyAlignment="0" applyProtection="0"/>
    <xf numFmtId="0" fontId="36" fillId="0" borderId="0" applyNumberFormat="0" applyFill="0" applyBorder="0" applyAlignment="0" applyProtection="0"/>
    <xf numFmtId="0" fontId="3" fillId="30" borderId="15" applyNumberFormat="0" applyFont="0" applyAlignment="0" applyProtection="0"/>
    <xf numFmtId="0" fontId="37" fillId="0" borderId="0" applyNumberFormat="0" applyFill="0" applyBorder="0" applyAlignment="0" applyProtection="0"/>
    <xf numFmtId="0" fontId="23"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3" fillId="34" borderId="0" applyNumberFormat="0" applyBorder="0" applyAlignment="0" applyProtection="0"/>
    <xf numFmtId="0" fontId="23" fillId="23" borderId="0" applyNumberFormat="0" applyBorder="0" applyAlignment="0" applyProtection="0"/>
    <xf numFmtId="0" fontId="38" fillId="35" borderId="0" applyNumberFormat="0" applyBorder="0" applyAlignment="0" applyProtection="0"/>
    <xf numFmtId="0" fontId="38" fillId="36"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38" fillId="47" borderId="0" applyNumberFormat="0" applyBorder="0" applyAlignment="0" applyProtection="0"/>
    <xf numFmtId="0" fontId="38"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38" fillId="51" borderId="0" applyNumberFormat="0" applyBorder="0" applyAlignment="0" applyProtection="0"/>
    <xf numFmtId="0" fontId="38" fillId="52" borderId="0" applyNumberFormat="0" applyBorder="0" applyAlignment="0" applyProtection="0"/>
    <xf numFmtId="0" fontId="23" fillId="53" borderId="0" applyNumberFormat="0" applyBorder="0" applyAlignment="0" applyProtection="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 fillId="0" borderId="0" applyFont="0" applyFill="0" applyProtection="0">
      <alignment vertical="top"/>
    </xf>
    <xf numFmtId="165" fontId="3" fillId="0" borderId="0" applyFont="0" applyFill="0" applyBorder="0" applyAlignment="0" applyProtection="0"/>
    <xf numFmtId="2" fontId="3" fillId="0" borderId="0" applyFont="0" applyFill="0" applyProtection="0">
      <alignment vertical="top"/>
    </xf>
    <xf numFmtId="3" fontId="3" fillId="0" borderId="0" applyFont="0" applyFill="0" applyBorder="0" applyAlignment="0" applyProtection="0"/>
    <xf numFmtId="0" fontId="3" fillId="0" borderId="0"/>
    <xf numFmtId="0" fontId="3" fillId="0" borderId="0"/>
    <xf numFmtId="0" fontId="3" fillId="0" borderId="0"/>
    <xf numFmtId="0" fontId="3" fillId="22" borderId="5" applyNumberFormat="0" applyFont="0" applyAlignment="0" applyProtection="0"/>
    <xf numFmtId="9"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 fontId="3" fillId="0" borderId="0" applyFon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24"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1" fillId="27" borderId="11" applyNumberFormat="0" applyAlignment="0" applyProtection="0"/>
    <xf numFmtId="0" fontId="32" fillId="28" borderId="12" applyNumberFormat="0" applyAlignment="0" applyProtection="0"/>
    <xf numFmtId="0" fontId="33" fillId="28" borderId="11" applyNumberFormat="0" applyAlignment="0" applyProtection="0"/>
    <xf numFmtId="0" fontId="34" fillId="0" borderId="13" applyNumberFormat="0" applyFill="0" applyAlignment="0" applyProtection="0"/>
    <xf numFmtId="0" fontId="35" fillId="29" borderId="14" applyNumberFormat="0" applyAlignment="0" applyProtection="0"/>
    <xf numFmtId="0" fontId="36" fillId="0" borderId="0" applyNumberFormat="0" applyFill="0" applyBorder="0" applyAlignment="0" applyProtection="0"/>
    <xf numFmtId="0" fontId="3" fillId="30" borderId="15" applyNumberFormat="0" applyFont="0" applyAlignment="0" applyProtection="0"/>
    <xf numFmtId="0" fontId="37" fillId="0" borderId="0" applyNumberFormat="0" applyFill="0" applyBorder="0" applyAlignment="0" applyProtection="0"/>
    <xf numFmtId="0" fontId="23"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3" fillId="34" borderId="0" applyNumberFormat="0" applyBorder="0" applyAlignment="0" applyProtection="0"/>
    <xf numFmtId="0" fontId="23" fillId="2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3" fillId="53"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3" fillId="0" borderId="0"/>
    <xf numFmtId="164" fontId="9" fillId="0" borderId="0" applyFont="0" applyFill="0" applyBorder="0" applyAlignment="0" applyProtection="0"/>
    <xf numFmtId="43" fontId="9" fillId="0" borderId="0" applyFont="0" applyFill="0" applyBorder="0" applyAlignment="0" applyProtection="0"/>
    <xf numFmtId="0" fontId="3" fillId="0" borderId="0"/>
    <xf numFmtId="43" fontId="42"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0" fontId="42" fillId="0" borderId="0"/>
  </cellStyleXfs>
  <cellXfs count="178">
    <xf numFmtId="0" fontId="0" fillId="0" borderId="0" xfId="0"/>
    <xf numFmtId="0" fontId="3" fillId="56" borderId="0" xfId="169" applyFill="1" applyAlignment="1" applyProtection="1">
      <alignment horizontal="center" vertical="center" wrapText="1"/>
      <protection locked="0"/>
    </xf>
    <xf numFmtId="0" fontId="3" fillId="56" borderId="0" xfId="169" applyFill="1" applyAlignment="1" applyProtection="1">
      <alignment vertical="center" wrapText="1"/>
      <protection locked="0"/>
    </xf>
    <xf numFmtId="4" fontId="3" fillId="56" borderId="0" xfId="121" applyNumberFormat="1" applyFont="1" applyFill="1" applyAlignment="1" applyProtection="1">
      <alignment horizontal="right" vertical="center" wrapText="1"/>
      <protection locked="0"/>
    </xf>
    <xf numFmtId="4" fontId="3" fillId="56" borderId="0" xfId="169" applyNumberFormat="1" applyFill="1" applyAlignment="1" applyProtection="1">
      <alignment vertical="center" wrapText="1"/>
      <protection locked="0"/>
    </xf>
    <xf numFmtId="4" fontId="3" fillId="56" borderId="0" xfId="169" applyNumberFormat="1" applyFill="1" applyAlignment="1" applyProtection="1">
      <alignment horizontal="right" vertical="center" wrapText="1"/>
      <protection locked="0"/>
    </xf>
    <xf numFmtId="0" fontId="3" fillId="56" borderId="0" xfId="169" applyFill="1" applyAlignment="1" applyProtection="1">
      <alignment horizontal="right" vertical="center" wrapText="1"/>
      <protection locked="0"/>
    </xf>
    <xf numFmtId="0" fontId="7" fillId="56" borderId="0" xfId="0" applyFont="1" applyFill="1" applyAlignment="1">
      <alignment vertical="center" wrapText="1"/>
    </xf>
    <xf numFmtId="0" fontId="7" fillId="56" borderId="0" xfId="169" applyFont="1" applyFill="1" applyAlignment="1" applyProtection="1">
      <alignment vertical="center" wrapText="1"/>
      <protection locked="0"/>
    </xf>
    <xf numFmtId="0" fontId="6" fillId="56" borderId="26" xfId="169" applyFont="1" applyFill="1" applyBorder="1" applyAlignment="1" applyProtection="1">
      <alignment horizontal="center" vertical="center" wrapText="1"/>
      <protection locked="0"/>
    </xf>
    <xf numFmtId="0" fontId="6" fillId="56" borderId="27" xfId="169" applyFont="1" applyFill="1" applyBorder="1" applyAlignment="1" applyProtection="1">
      <alignment horizontal="center" vertical="center" wrapText="1"/>
      <protection locked="0"/>
    </xf>
    <xf numFmtId="4" fontId="6" fillId="56" borderId="27" xfId="169" applyNumberFormat="1" applyFont="1" applyFill="1" applyBorder="1" applyAlignment="1" applyProtection="1">
      <alignment horizontal="center" vertical="center" wrapText="1"/>
      <protection locked="0"/>
    </xf>
    <xf numFmtId="0" fontId="6" fillId="56" borderId="28" xfId="169" applyFont="1" applyFill="1" applyBorder="1" applyAlignment="1" applyProtection="1">
      <alignment horizontal="right" vertical="center" wrapText="1"/>
      <protection locked="0"/>
    </xf>
    <xf numFmtId="1" fontId="7" fillId="56" borderId="26" xfId="169" quotePrefix="1" applyNumberFormat="1" applyFont="1" applyFill="1" applyBorder="1" applyAlignment="1">
      <alignment horizontal="center" vertical="center" wrapText="1"/>
    </xf>
    <xf numFmtId="0" fontId="7" fillId="56" borderId="27" xfId="0" quotePrefix="1" applyFont="1" applyFill="1" applyBorder="1" applyAlignment="1">
      <alignment horizontal="center" vertical="center" wrapText="1"/>
    </xf>
    <xf numFmtId="0" fontId="7" fillId="56" borderId="27" xfId="0" quotePrefix="1" applyFont="1" applyFill="1" applyBorder="1" applyAlignment="1">
      <alignment horizontal="justify" vertical="center" wrapText="1"/>
    </xf>
    <xf numFmtId="43" fontId="7" fillId="56" borderId="27" xfId="169" applyNumberFormat="1" applyFont="1" applyFill="1" applyBorder="1" applyAlignment="1">
      <alignment horizontal="center" vertical="center" wrapText="1"/>
    </xf>
    <xf numFmtId="43" fontId="7" fillId="56" borderId="27" xfId="51" applyNumberFormat="1" applyFont="1" applyFill="1" applyBorder="1" applyAlignment="1" applyProtection="1">
      <alignment horizontal="right" vertical="center" wrapText="1"/>
      <protection locked="0"/>
    </xf>
    <xf numFmtId="43" fontId="7" fillId="56" borderId="27" xfId="51" applyNumberFormat="1" applyFont="1" applyFill="1" applyBorder="1" applyAlignment="1" applyProtection="1">
      <alignment horizontal="center" vertical="center" wrapText="1"/>
      <protection locked="0"/>
    </xf>
    <xf numFmtId="10" fontId="7" fillId="56" borderId="28" xfId="51" applyNumberFormat="1" applyFont="1" applyFill="1" applyBorder="1" applyAlignment="1" applyProtection="1">
      <alignment horizontal="right" vertical="center" wrapText="1"/>
      <protection locked="0"/>
    </xf>
    <xf numFmtId="1" fontId="7" fillId="56" borderId="26" xfId="169" applyNumberFormat="1" applyFont="1" applyFill="1" applyBorder="1" applyAlignment="1">
      <alignment horizontal="center" vertical="center" wrapText="1"/>
    </xf>
    <xf numFmtId="1" fontId="7" fillId="56" borderId="27" xfId="169" applyNumberFormat="1" applyFont="1" applyFill="1" applyBorder="1" applyAlignment="1">
      <alignment horizontal="center" vertical="center" wrapText="1"/>
    </xf>
    <xf numFmtId="43" fontId="7" fillId="56" borderId="27" xfId="121" applyNumberFormat="1" applyFont="1" applyFill="1" applyBorder="1" applyAlignment="1" applyProtection="1">
      <alignment horizontal="right" vertical="center" wrapText="1"/>
      <protection locked="0"/>
    </xf>
    <xf numFmtId="1" fontId="6" fillId="57" borderId="26" xfId="169" applyNumberFormat="1" applyFont="1" applyFill="1" applyBorder="1" applyAlignment="1">
      <alignment horizontal="center" vertical="center" wrapText="1"/>
    </xf>
    <xf numFmtId="1" fontId="6" fillId="57" borderId="27" xfId="169" applyNumberFormat="1" applyFont="1" applyFill="1" applyBorder="1" applyAlignment="1">
      <alignment horizontal="center" vertical="center" wrapText="1"/>
    </xf>
    <xf numFmtId="43" fontId="6" fillId="58" borderId="27" xfId="51" applyNumberFormat="1" applyFont="1" applyFill="1" applyBorder="1" applyAlignment="1" applyProtection="1">
      <alignment horizontal="right" vertical="center" wrapText="1"/>
      <protection locked="0"/>
    </xf>
    <xf numFmtId="43" fontId="6" fillId="57" borderId="27" xfId="121" applyNumberFormat="1" applyFont="1" applyFill="1" applyBorder="1" applyAlignment="1" applyProtection="1">
      <alignment horizontal="right" vertical="center" wrapText="1"/>
      <protection locked="0"/>
    </xf>
    <xf numFmtId="43" fontId="7" fillId="57" borderId="27" xfId="51" applyNumberFormat="1" applyFont="1" applyFill="1" applyBorder="1" applyAlignment="1" applyProtection="1">
      <alignment horizontal="right" vertical="center" wrapText="1"/>
      <protection locked="0"/>
    </xf>
    <xf numFmtId="43" fontId="6" fillId="57" borderId="27" xfId="51" applyNumberFormat="1" applyFont="1" applyFill="1" applyBorder="1" applyAlignment="1" applyProtection="1">
      <alignment horizontal="right" vertical="center" wrapText="1"/>
      <protection locked="0"/>
    </xf>
    <xf numFmtId="10" fontId="6" fillId="58" borderId="28" xfId="51" applyNumberFormat="1" applyFont="1" applyFill="1" applyBorder="1" applyAlignment="1" applyProtection="1">
      <alignment horizontal="right" vertical="center" wrapText="1"/>
      <protection locked="0"/>
    </xf>
    <xf numFmtId="43" fontId="6" fillId="58" borderId="27" xfId="51" applyNumberFormat="1" applyFont="1" applyFill="1" applyBorder="1" applyAlignment="1" applyProtection="1">
      <alignment horizontal="center" vertical="center" wrapText="1"/>
      <protection locked="0"/>
    </xf>
    <xf numFmtId="0" fontId="41" fillId="56" borderId="0" xfId="169" applyFont="1" applyFill="1" applyAlignment="1" applyProtection="1">
      <alignment vertical="center" wrapText="1"/>
      <protection locked="0"/>
    </xf>
    <xf numFmtId="0" fontId="43" fillId="56" borderId="0" xfId="169" applyFont="1" applyFill="1" applyAlignment="1" applyProtection="1">
      <alignment vertical="center" wrapText="1"/>
      <protection locked="0"/>
    </xf>
    <xf numFmtId="0" fontId="3" fillId="56" borderId="0" xfId="173" applyFill="1" applyAlignment="1" applyProtection="1">
      <alignment vertical="center" wrapText="1"/>
      <protection locked="0"/>
    </xf>
    <xf numFmtId="43" fontId="7" fillId="0" borderId="27" xfId="169" applyNumberFormat="1" applyFont="1" applyBorder="1" applyAlignment="1">
      <alignment horizontal="center" vertical="center" wrapText="1"/>
    </xf>
    <xf numFmtId="0" fontId="7" fillId="0" borderId="27" xfId="0" quotePrefix="1" applyFont="1" applyBorder="1" applyAlignment="1">
      <alignment horizontal="justify" vertical="center" wrapText="1"/>
    </xf>
    <xf numFmtId="4" fontId="6" fillId="55" borderId="27" xfId="169" applyNumberFormat="1" applyFont="1" applyFill="1" applyBorder="1" applyAlignment="1" applyProtection="1">
      <alignment horizontal="center" vertical="center" wrapText="1"/>
      <protection locked="0"/>
    </xf>
    <xf numFmtId="0" fontId="6" fillId="55" borderId="26" xfId="169" applyFont="1" applyFill="1" applyBorder="1" applyAlignment="1">
      <alignment horizontal="center" vertical="center" wrapText="1"/>
    </xf>
    <xf numFmtId="0" fontId="6" fillId="55" borderId="27" xfId="169" applyFont="1" applyFill="1" applyBorder="1" applyAlignment="1">
      <alignment horizontal="center" vertical="center" wrapText="1"/>
    </xf>
    <xf numFmtId="1" fontId="6" fillId="55" borderId="27" xfId="169" applyNumberFormat="1" applyFont="1" applyFill="1" applyBorder="1" applyAlignment="1">
      <alignment horizontal="left" vertical="center" wrapText="1"/>
    </xf>
    <xf numFmtId="164" fontId="6" fillId="55" borderId="27" xfId="121" applyFont="1" applyFill="1" applyBorder="1" applyAlignment="1" applyProtection="1">
      <alignment horizontal="right" vertical="center" wrapText="1"/>
      <protection locked="0"/>
    </xf>
    <xf numFmtId="164" fontId="7" fillId="55" borderId="27" xfId="121" applyFont="1" applyFill="1" applyBorder="1" applyAlignment="1" applyProtection="1">
      <alignment horizontal="right" vertical="center" wrapText="1"/>
      <protection locked="0"/>
    </xf>
    <xf numFmtId="164" fontId="6" fillId="55" borderId="27" xfId="121" applyFont="1" applyFill="1" applyBorder="1" applyAlignment="1" applyProtection="1">
      <alignment horizontal="center" vertical="center" wrapText="1"/>
      <protection locked="0"/>
    </xf>
    <xf numFmtId="10" fontId="6" fillId="55" borderId="28" xfId="121" applyNumberFormat="1" applyFont="1" applyFill="1" applyBorder="1" applyAlignment="1" applyProtection="1">
      <alignment horizontal="right" vertical="center" wrapText="1"/>
      <protection locked="0"/>
    </xf>
    <xf numFmtId="0" fontId="6" fillId="55" borderId="23" xfId="169" applyFont="1" applyFill="1" applyBorder="1" applyAlignment="1" applyProtection="1">
      <alignment horizontal="center" vertical="center" wrapText="1"/>
      <protection locked="0"/>
    </xf>
    <xf numFmtId="0" fontId="6" fillId="55" borderId="24" xfId="169" applyFont="1" applyFill="1" applyBorder="1" applyAlignment="1" applyProtection="1">
      <alignment horizontal="center" vertical="center" wrapText="1"/>
      <protection locked="0"/>
    </xf>
    <xf numFmtId="4" fontId="6" fillId="55" borderId="24" xfId="169" applyNumberFormat="1" applyFont="1" applyFill="1" applyBorder="1" applyAlignment="1" applyProtection="1">
      <alignment horizontal="center" vertical="center" wrapText="1"/>
      <protection locked="0"/>
    </xf>
    <xf numFmtId="0" fontId="6" fillId="55" borderId="25" xfId="169" applyFont="1" applyFill="1" applyBorder="1" applyAlignment="1" applyProtection="1">
      <alignment horizontal="center" vertical="center" wrapText="1"/>
      <protection locked="0"/>
    </xf>
    <xf numFmtId="1" fontId="6" fillId="54" borderId="26" xfId="169" applyNumberFormat="1" applyFont="1" applyFill="1" applyBorder="1" applyAlignment="1">
      <alignment horizontal="center" vertical="center" wrapText="1"/>
    </xf>
    <xf numFmtId="1" fontId="6" fillId="54" borderId="27" xfId="169" applyNumberFormat="1" applyFont="1" applyFill="1" applyBorder="1" applyAlignment="1">
      <alignment horizontal="center" vertical="center" wrapText="1"/>
    </xf>
    <xf numFmtId="43" fontId="6" fillId="54" borderId="27" xfId="51" applyNumberFormat="1" applyFont="1" applyFill="1" applyBorder="1" applyAlignment="1" applyProtection="1">
      <alignment horizontal="right" vertical="center" wrapText="1"/>
      <protection locked="0"/>
    </xf>
    <xf numFmtId="43" fontId="6" fillId="54" borderId="27" xfId="121" applyNumberFormat="1" applyFont="1" applyFill="1" applyBorder="1" applyAlignment="1" applyProtection="1">
      <alignment horizontal="right" vertical="center" wrapText="1"/>
      <protection locked="0"/>
    </xf>
    <xf numFmtId="43" fontId="7" fillId="54" borderId="27" xfId="51" applyNumberFormat="1" applyFont="1" applyFill="1" applyBorder="1" applyAlignment="1" applyProtection="1">
      <alignment horizontal="right" vertical="center" wrapText="1"/>
      <protection locked="0"/>
    </xf>
    <xf numFmtId="43" fontId="6" fillId="54" borderId="27" xfId="51" applyNumberFormat="1" applyFont="1" applyFill="1" applyBorder="1" applyAlignment="1" applyProtection="1">
      <alignment horizontal="center" vertical="center" wrapText="1"/>
      <protection locked="0"/>
    </xf>
    <xf numFmtId="10" fontId="6" fillId="54" borderId="28" xfId="51" applyNumberFormat="1" applyFont="1" applyFill="1" applyBorder="1" applyAlignment="1" applyProtection="1">
      <alignment horizontal="right" vertical="center" wrapText="1"/>
      <protection locked="0"/>
    </xf>
    <xf numFmtId="43" fontId="45" fillId="55" borderId="27" xfId="51" applyNumberFormat="1" applyFont="1" applyFill="1" applyBorder="1" applyAlignment="1" applyProtection="1">
      <alignment horizontal="center" vertical="center" wrapText="1"/>
      <protection locked="0"/>
    </xf>
    <xf numFmtId="10" fontId="46" fillId="55" borderId="28" xfId="51" applyNumberFormat="1" applyFont="1" applyFill="1" applyBorder="1" applyAlignment="1" applyProtection="1">
      <alignment horizontal="right" vertical="center" wrapText="1"/>
      <protection locked="0"/>
    </xf>
    <xf numFmtId="0" fontId="46" fillId="56" borderId="0" xfId="169" applyFont="1" applyFill="1" applyAlignment="1" applyProtection="1">
      <alignment vertical="center" wrapText="1"/>
      <protection locked="0"/>
    </xf>
    <xf numFmtId="1" fontId="46" fillId="56" borderId="26" xfId="169" quotePrefix="1" applyNumberFormat="1" applyFont="1" applyFill="1" applyBorder="1" applyAlignment="1">
      <alignment horizontal="center" vertical="center" wrapText="1"/>
    </xf>
    <xf numFmtId="0" fontId="46" fillId="56" borderId="27" xfId="0" quotePrefix="1" applyFont="1" applyFill="1" applyBorder="1" applyAlignment="1">
      <alignment horizontal="center" vertical="center" wrapText="1"/>
    </xf>
    <xf numFmtId="0" fontId="46" fillId="56" borderId="27" xfId="0" quotePrefix="1" applyFont="1" applyFill="1" applyBorder="1" applyAlignment="1">
      <alignment horizontal="justify" vertical="center" wrapText="1"/>
    </xf>
    <xf numFmtId="43" fontId="46" fillId="56" borderId="27" xfId="169" applyNumberFormat="1" applyFont="1" applyFill="1" applyBorder="1" applyAlignment="1">
      <alignment horizontal="center" vertical="center" wrapText="1"/>
    </xf>
    <xf numFmtId="43" fontId="46" fillId="56" borderId="27" xfId="51" applyNumberFormat="1" applyFont="1" applyFill="1" applyBorder="1" applyAlignment="1" applyProtection="1">
      <alignment horizontal="right" vertical="center" wrapText="1"/>
      <protection locked="0"/>
    </xf>
    <xf numFmtId="43" fontId="46" fillId="56" borderId="27" xfId="51" applyNumberFormat="1" applyFont="1" applyFill="1" applyBorder="1" applyAlignment="1" applyProtection="1">
      <alignment horizontal="center" vertical="center" wrapText="1"/>
      <protection locked="0"/>
    </xf>
    <xf numFmtId="10" fontId="46" fillId="56" borderId="28" xfId="51" applyNumberFormat="1" applyFont="1" applyFill="1" applyBorder="1" applyAlignment="1" applyProtection="1">
      <alignment horizontal="right" vertical="center" wrapText="1"/>
      <protection locked="0"/>
    </xf>
    <xf numFmtId="43" fontId="7" fillId="56" borderId="20" xfId="169" applyNumberFormat="1" applyFont="1" applyFill="1" applyBorder="1" applyAlignment="1">
      <alignment horizontal="center" vertical="center" wrapText="1"/>
    </xf>
    <xf numFmtId="43" fontId="7" fillId="56" borderId="0" xfId="169" applyNumberFormat="1" applyFont="1" applyFill="1" applyAlignment="1">
      <alignment horizontal="center" vertical="center" wrapText="1"/>
    </xf>
    <xf numFmtId="43" fontId="7" fillId="56" borderId="16" xfId="169" applyNumberFormat="1" applyFont="1" applyFill="1" applyBorder="1" applyAlignment="1">
      <alignment horizontal="center" vertical="center" wrapText="1"/>
    </xf>
    <xf numFmtId="1" fontId="6" fillId="55" borderId="27" xfId="169" applyNumberFormat="1" applyFont="1" applyFill="1" applyBorder="1" applyAlignment="1">
      <alignment horizontal="justify" vertical="center" wrapText="1"/>
    </xf>
    <xf numFmtId="0" fontId="6" fillId="56" borderId="27" xfId="169" applyFont="1" applyFill="1" applyBorder="1" applyAlignment="1">
      <alignment horizontal="justify" vertical="center" wrapText="1"/>
    </xf>
    <xf numFmtId="1" fontId="6" fillId="54" borderId="27" xfId="169" applyNumberFormat="1" applyFont="1" applyFill="1" applyBorder="1" applyAlignment="1">
      <alignment horizontal="justify" vertical="center" wrapText="1"/>
    </xf>
    <xf numFmtId="1" fontId="6" fillId="57" borderId="27" xfId="169" applyNumberFormat="1" applyFont="1" applyFill="1" applyBorder="1" applyAlignment="1">
      <alignment horizontal="justify" vertical="center" wrapText="1"/>
    </xf>
    <xf numFmtId="0" fontId="7" fillId="0" borderId="0" xfId="169" applyFont="1" applyAlignment="1" applyProtection="1">
      <alignment vertical="center" wrapText="1"/>
      <protection locked="0"/>
    </xf>
    <xf numFmtId="1" fontId="7" fillId="0" borderId="26" xfId="169" quotePrefix="1" applyNumberFormat="1" applyFont="1" applyBorder="1" applyAlignment="1">
      <alignment horizontal="center" vertical="center" wrapText="1"/>
    </xf>
    <xf numFmtId="0" fontId="7" fillId="0" borderId="27" xfId="0" quotePrefix="1" applyFont="1" applyBorder="1" applyAlignment="1">
      <alignment horizontal="center" vertical="center" wrapText="1"/>
    </xf>
    <xf numFmtId="43" fontId="7" fillId="0" borderId="27" xfId="51" applyNumberFormat="1" applyFont="1" applyFill="1" applyBorder="1" applyAlignment="1" applyProtection="1">
      <alignment horizontal="right" vertical="center" wrapText="1"/>
      <protection locked="0"/>
    </xf>
    <xf numFmtId="43" fontId="7" fillId="0" borderId="27" xfId="51" applyNumberFormat="1" applyFont="1" applyFill="1" applyBorder="1" applyAlignment="1" applyProtection="1">
      <alignment horizontal="center" vertical="center" wrapText="1"/>
      <protection locked="0"/>
    </xf>
    <xf numFmtId="10" fontId="7" fillId="0" borderId="28" xfId="51" applyNumberFormat="1" applyFont="1" applyFill="1" applyBorder="1" applyAlignment="1" applyProtection="1">
      <alignment horizontal="right" vertical="center" wrapText="1"/>
      <protection locked="0"/>
    </xf>
    <xf numFmtId="0" fontId="6" fillId="0" borderId="27" xfId="0" quotePrefix="1" applyFont="1" applyBorder="1" applyAlignment="1">
      <alignment horizontal="justify" vertical="center" wrapText="1"/>
    </xf>
    <xf numFmtId="43" fontId="7" fillId="0" borderId="0" xfId="169" applyNumberFormat="1" applyFont="1" applyAlignment="1" applyProtection="1">
      <alignment vertical="center" wrapText="1"/>
      <protection locked="0"/>
    </xf>
    <xf numFmtId="0" fontId="23" fillId="59" borderId="33" xfId="0" applyFont="1" applyFill="1" applyBorder="1"/>
    <xf numFmtId="0" fontId="23" fillId="59" borderId="34" xfId="0" applyFont="1" applyFill="1" applyBorder="1"/>
    <xf numFmtId="0" fontId="0" fillId="0" borderId="0" xfId="0" applyAlignment="1">
      <alignment vertical="center"/>
    </xf>
    <xf numFmtId="0" fontId="0" fillId="60" borderId="36" xfId="0" applyFill="1" applyBorder="1" applyAlignment="1">
      <alignment horizontal="center" vertical="center"/>
    </xf>
    <xf numFmtId="0" fontId="0" fillId="60" borderId="37" xfId="0" applyFill="1" applyBorder="1" applyAlignment="1">
      <alignment horizontal="center" vertical="center"/>
    </xf>
    <xf numFmtId="0" fontId="4" fillId="0" borderId="38" xfId="0" applyFont="1" applyBorder="1" applyAlignment="1">
      <alignment horizontal="center" vertical="center"/>
    </xf>
    <xf numFmtId="0" fontId="4" fillId="0" borderId="0" xfId="0" applyFont="1" applyAlignment="1">
      <alignment horizontal="center" vertical="center"/>
    </xf>
    <xf numFmtId="0" fontId="0" fillId="55" borderId="30" xfId="0" applyFill="1" applyBorder="1"/>
    <xf numFmtId="0" fontId="0" fillId="55" borderId="31" xfId="0" applyFill="1" applyBorder="1"/>
    <xf numFmtId="0" fontId="4" fillId="60" borderId="40" xfId="0" applyFont="1" applyFill="1" applyBorder="1" applyAlignment="1">
      <alignment horizontal="center" vertical="center"/>
    </xf>
    <xf numFmtId="0" fontId="4" fillId="60" borderId="41" xfId="0" applyFont="1" applyFill="1" applyBorder="1" applyAlignment="1">
      <alignment horizontal="center" vertical="center"/>
    </xf>
    <xf numFmtId="0" fontId="0" fillId="55" borderId="0" xfId="0" applyFill="1"/>
    <xf numFmtId="0" fontId="0" fillId="55" borderId="7" xfId="0" applyFill="1" applyBorder="1"/>
    <xf numFmtId="0" fontId="4" fillId="0" borderId="42" xfId="0" applyFont="1" applyBorder="1" applyAlignment="1">
      <alignment horizontal="center" vertical="center"/>
    </xf>
    <xf numFmtId="0" fontId="0" fillId="0" borderId="43" xfId="0"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54" borderId="42" xfId="0" applyFont="1" applyFill="1" applyBorder="1" applyAlignment="1">
      <alignment horizontal="center" vertical="center"/>
    </xf>
    <xf numFmtId="0" fontId="4" fillId="54" borderId="43" xfId="0" applyFont="1" applyFill="1" applyBorder="1" applyAlignment="1">
      <alignment vertical="center"/>
    </xf>
    <xf numFmtId="43" fontId="4" fillId="54" borderId="43" xfId="0" applyNumberFormat="1" applyFont="1" applyFill="1" applyBorder="1" applyAlignment="1">
      <alignment horizontal="right" vertical="center"/>
    </xf>
    <xf numFmtId="43" fontId="4" fillId="54" borderId="44" xfId="0" applyNumberFormat="1" applyFont="1" applyFill="1" applyBorder="1" applyAlignment="1">
      <alignment horizontal="right" vertical="center"/>
    </xf>
    <xf numFmtId="0" fontId="0" fillId="0" borderId="38" xfId="0" applyBorder="1" applyAlignment="1">
      <alignment vertical="center"/>
    </xf>
    <xf numFmtId="4" fontId="4" fillId="0" borderId="0" xfId="0" applyNumberFormat="1" applyFont="1" applyAlignment="1">
      <alignment vertical="center"/>
    </xf>
    <xf numFmtId="0" fontId="0" fillId="0" borderId="42" xfId="0" applyBorder="1" applyAlignment="1">
      <alignment horizontal="center" vertical="center"/>
    </xf>
    <xf numFmtId="0" fontId="0" fillId="0" borderId="43" xfId="0" applyBorder="1" applyAlignment="1">
      <alignment vertical="center"/>
    </xf>
    <xf numFmtId="43" fontId="0" fillId="0" borderId="43" xfId="0" applyNumberFormat="1" applyBorder="1" applyAlignment="1">
      <alignment vertical="center"/>
    </xf>
    <xf numFmtId="43" fontId="0" fillId="0" borderId="44" xfId="0" applyNumberFormat="1" applyBorder="1" applyAlignment="1">
      <alignment vertical="center"/>
    </xf>
    <xf numFmtId="4" fontId="0" fillId="0" borderId="38" xfId="0" applyNumberFormat="1" applyBorder="1" applyAlignment="1">
      <alignment vertical="center"/>
    </xf>
    <xf numFmtId="0" fontId="0" fillId="0" borderId="42" xfId="0" applyBorder="1" applyAlignment="1">
      <alignment horizontal="right" vertical="center"/>
    </xf>
    <xf numFmtId="43" fontId="4" fillId="54" borderId="43" xfId="0" applyNumberFormat="1" applyFont="1" applyFill="1" applyBorder="1" applyAlignment="1">
      <alignment vertical="center"/>
    </xf>
    <xf numFmtId="43" fontId="4" fillId="54" borderId="44" xfId="0" applyNumberFormat="1" applyFont="1" applyFill="1" applyBorder="1" applyAlignment="1">
      <alignment vertical="center"/>
    </xf>
    <xf numFmtId="0" fontId="0" fillId="0" borderId="43" xfId="0" applyBorder="1" applyAlignment="1">
      <alignment horizontal="left" vertical="center"/>
    </xf>
    <xf numFmtId="0" fontId="0" fillId="55" borderId="45" xfId="0" applyFill="1" applyBorder="1"/>
    <xf numFmtId="0" fontId="0" fillId="55" borderId="46" xfId="0" applyFill="1" applyBorder="1"/>
    <xf numFmtId="43" fontId="0" fillId="0" borderId="43" xfId="0" applyNumberFormat="1" applyBorder="1" applyAlignment="1">
      <alignment horizontal="right" vertical="center"/>
    </xf>
    <xf numFmtId="4" fontId="0" fillId="0" borderId="0" xfId="0" applyNumberFormat="1" applyAlignment="1">
      <alignment vertical="center"/>
    </xf>
    <xf numFmtId="43" fontId="0" fillId="54" borderId="43" xfId="0" applyNumberFormat="1" applyFill="1" applyBorder="1" applyAlignment="1">
      <alignment vertical="center"/>
    </xf>
    <xf numFmtId="43" fontId="4" fillId="54" borderId="0" xfId="0" applyNumberFormat="1" applyFont="1" applyFill="1" applyAlignment="1">
      <alignment vertical="center"/>
    </xf>
    <xf numFmtId="2" fontId="0" fillId="0" borderId="43" xfId="0" applyNumberFormat="1" applyBorder="1" applyAlignment="1">
      <alignment vertical="center"/>
    </xf>
    <xf numFmtId="2" fontId="0" fillId="0" borderId="44" xfId="0" applyNumberFormat="1" applyBorder="1" applyAlignment="1">
      <alignment vertical="center"/>
    </xf>
    <xf numFmtId="0" fontId="0" fillId="55" borderId="47" xfId="0" applyFill="1" applyBorder="1" applyAlignment="1">
      <alignment horizontal="right" vertical="center"/>
    </xf>
    <xf numFmtId="0" fontId="4" fillId="55" borderId="48" xfId="0" applyFont="1" applyFill="1" applyBorder="1" applyAlignment="1">
      <alignment vertical="center"/>
    </xf>
    <xf numFmtId="2" fontId="4" fillId="55" borderId="48" xfId="0" applyNumberFormat="1" applyFont="1" applyFill="1" applyBorder="1" applyAlignment="1">
      <alignment vertical="center"/>
    </xf>
    <xf numFmtId="2" fontId="4" fillId="55" borderId="49" xfId="0" applyNumberFormat="1" applyFont="1" applyFill="1" applyBorder="1" applyAlignment="1">
      <alignment vertical="center"/>
    </xf>
    <xf numFmtId="0" fontId="6" fillId="0" borderId="0" xfId="0" applyFont="1" applyAlignment="1">
      <alignment vertical="center"/>
    </xf>
    <xf numFmtId="0" fontId="47" fillId="0" borderId="0" xfId="0" applyFont="1" applyAlignment="1">
      <alignment vertical="center"/>
    </xf>
    <xf numFmtId="1" fontId="45" fillId="55" borderId="21" xfId="169" quotePrefix="1" applyNumberFormat="1" applyFont="1" applyFill="1" applyBorder="1" applyAlignment="1">
      <alignment vertical="center" wrapText="1"/>
    </xf>
    <xf numFmtId="1" fontId="45" fillId="55" borderId="22" xfId="169" quotePrefix="1" applyNumberFormat="1" applyFont="1" applyFill="1" applyBorder="1" applyAlignment="1">
      <alignment vertical="center" wrapText="1"/>
    </xf>
    <xf numFmtId="10" fontId="45" fillId="55" borderId="21" xfId="169" quotePrefix="1" applyNumberFormat="1" applyFont="1" applyFill="1" applyBorder="1" applyAlignment="1">
      <alignment vertical="center" wrapText="1"/>
    </xf>
    <xf numFmtId="43" fontId="3" fillId="56" borderId="0" xfId="169" applyNumberFormat="1" applyFill="1" applyAlignment="1" applyProtection="1">
      <alignment horizontal="center" vertical="center" wrapText="1"/>
      <protection locked="0"/>
    </xf>
    <xf numFmtId="10" fontId="6" fillId="0" borderId="0" xfId="0" applyNumberFormat="1" applyFont="1" applyAlignment="1">
      <alignment horizontal="center" vertical="center"/>
    </xf>
    <xf numFmtId="1" fontId="46" fillId="56" borderId="32" xfId="169" quotePrefix="1" applyNumberFormat="1" applyFont="1" applyFill="1" applyBorder="1" applyAlignment="1">
      <alignment horizontal="center" vertical="center" wrapText="1"/>
    </xf>
    <xf numFmtId="0" fontId="46" fillId="56" borderId="21" xfId="0" quotePrefix="1" applyFont="1" applyFill="1" applyBorder="1" applyAlignment="1">
      <alignment horizontal="center" vertical="center" wrapText="1"/>
    </xf>
    <xf numFmtId="0" fontId="46" fillId="56" borderId="21" xfId="0" quotePrefix="1" applyFont="1" applyFill="1" applyBorder="1" applyAlignment="1">
      <alignment horizontal="justify" vertical="center" wrapText="1"/>
    </xf>
    <xf numFmtId="43" fontId="46" fillId="56" borderId="21" xfId="169" applyNumberFormat="1" applyFont="1" applyFill="1" applyBorder="1" applyAlignment="1">
      <alignment horizontal="center" vertical="center" wrapText="1"/>
    </xf>
    <xf numFmtId="43" fontId="46" fillId="56" borderId="21" xfId="51" applyNumberFormat="1" applyFont="1" applyFill="1" applyBorder="1" applyAlignment="1" applyProtection="1">
      <alignment horizontal="right" vertical="center" wrapText="1"/>
      <protection locked="0"/>
    </xf>
    <xf numFmtId="43" fontId="46" fillId="56" borderId="21" xfId="51" applyNumberFormat="1" applyFont="1" applyFill="1" applyBorder="1" applyAlignment="1" applyProtection="1">
      <alignment horizontal="center" vertical="center" wrapText="1"/>
      <protection locked="0"/>
    </xf>
    <xf numFmtId="10" fontId="46" fillId="56" borderId="50" xfId="51" applyNumberFormat="1" applyFont="1" applyFill="1" applyBorder="1" applyAlignment="1" applyProtection="1">
      <alignment horizontal="right" vertical="center" wrapText="1"/>
      <protection locked="0"/>
    </xf>
    <xf numFmtId="1" fontId="7" fillId="56" borderId="51" xfId="169" quotePrefix="1" applyNumberFormat="1" applyFont="1" applyFill="1" applyBorder="1" applyAlignment="1">
      <alignment vertical="center" wrapText="1"/>
    </xf>
    <xf numFmtId="1" fontId="7" fillId="56" borderId="52" xfId="169" quotePrefix="1" applyNumberFormat="1" applyFont="1" applyFill="1" applyBorder="1" applyAlignment="1">
      <alignment vertical="center" wrapText="1"/>
    </xf>
    <xf numFmtId="43" fontId="7" fillId="56" borderId="52" xfId="169" applyNumberFormat="1" applyFont="1" applyFill="1" applyBorder="1" applyAlignment="1">
      <alignment vertical="center" wrapText="1"/>
    </xf>
    <xf numFmtId="43" fontId="7" fillId="56" borderId="52" xfId="51" applyNumberFormat="1" applyFont="1" applyFill="1" applyBorder="1" applyAlignment="1" applyProtection="1">
      <alignment vertical="center" wrapText="1"/>
      <protection locked="0"/>
    </xf>
    <xf numFmtId="10" fontId="7" fillId="56" borderId="53" xfId="51" applyNumberFormat="1" applyFont="1" applyFill="1" applyBorder="1" applyAlignment="1" applyProtection="1">
      <alignment horizontal="right" vertical="center" wrapText="1"/>
      <protection locked="0"/>
    </xf>
    <xf numFmtId="43" fontId="46" fillId="56" borderId="0" xfId="169" applyNumberFormat="1" applyFont="1" applyFill="1" applyAlignment="1" applyProtection="1">
      <alignment vertical="center" wrapText="1"/>
      <protection locked="0"/>
    </xf>
    <xf numFmtId="43" fontId="45" fillId="56" borderId="0" xfId="169" applyNumberFormat="1" applyFont="1" applyFill="1" applyAlignment="1" applyProtection="1">
      <alignment vertical="center" wrapText="1"/>
      <protection locked="0"/>
    </xf>
    <xf numFmtId="0" fontId="45" fillId="56" borderId="0" xfId="169" applyFont="1" applyFill="1" applyAlignment="1" applyProtection="1">
      <alignment vertical="center" wrapText="1"/>
      <protection locked="0"/>
    </xf>
    <xf numFmtId="1" fontId="6" fillId="0" borderId="27" xfId="169" applyNumberFormat="1" applyFont="1" applyBorder="1" applyAlignment="1">
      <alignment horizontal="center" vertical="center" wrapText="1"/>
    </xf>
    <xf numFmtId="1" fontId="7" fillId="0" borderId="27" xfId="0" quotePrefix="1" applyNumberFormat="1" applyFont="1" applyBorder="1" applyAlignment="1">
      <alignment horizontal="center" vertical="center" wrapText="1"/>
    </xf>
    <xf numFmtId="43" fontId="7" fillId="0" borderId="27" xfId="169" applyNumberFormat="1" applyFont="1" applyFill="1" applyBorder="1" applyAlignment="1">
      <alignment horizontal="center" vertical="center" wrapText="1"/>
    </xf>
    <xf numFmtId="43" fontId="46" fillId="56" borderId="0" xfId="169" applyNumberFormat="1" applyFont="1" applyFill="1" applyAlignment="1" applyProtection="1">
      <alignment horizontal="center" vertical="center" wrapText="1"/>
      <protection locked="0"/>
    </xf>
    <xf numFmtId="0" fontId="46" fillId="56" borderId="0" xfId="169" applyFont="1" applyFill="1" applyAlignment="1" applyProtection="1">
      <alignment horizontal="center" vertical="center" wrapText="1"/>
      <protection locked="0"/>
    </xf>
    <xf numFmtId="1" fontId="45" fillId="56" borderId="32" xfId="169" quotePrefix="1" applyNumberFormat="1" applyFont="1" applyFill="1" applyBorder="1" applyAlignment="1">
      <alignment horizontal="left" vertical="center" wrapText="1"/>
    </xf>
    <xf numFmtId="1" fontId="45" fillId="56" borderId="21" xfId="169" quotePrefix="1" applyNumberFormat="1" applyFont="1" applyFill="1" applyBorder="1" applyAlignment="1">
      <alignment horizontal="left" vertical="center" wrapText="1"/>
    </xf>
    <xf numFmtId="1" fontId="45" fillId="56" borderId="50" xfId="169" quotePrefix="1" applyNumberFormat="1" applyFont="1" applyFill="1" applyBorder="1" applyAlignment="1">
      <alignment horizontal="left" vertical="center" wrapText="1"/>
    </xf>
    <xf numFmtId="1" fontId="46" fillId="56" borderId="32" xfId="169" quotePrefix="1" applyNumberFormat="1" applyFont="1" applyFill="1" applyBorder="1" applyAlignment="1">
      <alignment horizontal="left" vertical="center" wrapText="1"/>
    </xf>
    <xf numFmtId="1" fontId="46" fillId="56" borderId="21" xfId="169" quotePrefix="1" applyNumberFormat="1" applyFont="1" applyFill="1" applyBorder="1" applyAlignment="1">
      <alignment horizontal="left" vertical="center" wrapText="1"/>
    </xf>
    <xf numFmtId="1" fontId="46" fillId="56" borderId="50" xfId="169" quotePrefix="1" applyNumberFormat="1" applyFont="1" applyFill="1" applyBorder="1" applyAlignment="1">
      <alignment horizontal="left" vertical="center" wrapText="1"/>
    </xf>
    <xf numFmtId="1" fontId="45" fillId="55" borderId="32" xfId="169" quotePrefix="1" applyNumberFormat="1" applyFont="1" applyFill="1" applyBorder="1" applyAlignment="1">
      <alignment horizontal="center" vertical="center" wrapText="1"/>
    </xf>
    <xf numFmtId="1" fontId="45" fillId="55" borderId="21" xfId="169" quotePrefix="1" applyNumberFormat="1" applyFont="1" applyFill="1" applyBorder="1" applyAlignment="1">
      <alignment horizontal="center" vertical="center" wrapText="1"/>
    </xf>
    <xf numFmtId="1" fontId="45" fillId="55" borderId="22" xfId="169" quotePrefix="1" applyNumberFormat="1" applyFont="1" applyFill="1" applyBorder="1" applyAlignment="1">
      <alignment horizontal="center" vertical="center" wrapText="1"/>
    </xf>
    <xf numFmtId="1" fontId="45" fillId="55" borderId="32" xfId="169" quotePrefix="1" applyNumberFormat="1" applyFont="1" applyFill="1" applyBorder="1" applyAlignment="1">
      <alignment horizontal="right" vertical="center" wrapText="1"/>
    </xf>
    <xf numFmtId="1" fontId="45" fillId="55" borderId="21" xfId="169" quotePrefix="1" applyNumberFormat="1" applyFont="1" applyFill="1" applyBorder="1" applyAlignment="1">
      <alignment horizontal="right" vertical="center" wrapText="1"/>
    </xf>
    <xf numFmtId="0" fontId="6" fillId="0" borderId="17" xfId="101" applyFont="1" applyBorder="1" applyAlignment="1">
      <alignment horizontal="center" vertical="center"/>
    </xf>
    <xf numFmtId="0" fontId="6" fillId="0" borderId="18" xfId="101" applyFont="1" applyBorder="1" applyAlignment="1">
      <alignment horizontal="center" vertical="center"/>
    </xf>
    <xf numFmtId="0" fontId="6" fillId="0" borderId="19" xfId="101" applyFont="1" applyBorder="1" applyAlignment="1">
      <alignment horizontal="center" vertical="center"/>
    </xf>
    <xf numFmtId="0" fontId="40" fillId="0" borderId="29" xfId="101" applyFont="1" applyBorder="1" applyAlignment="1">
      <alignment horizontal="center" vertical="center"/>
    </xf>
    <xf numFmtId="0" fontId="40" fillId="0" borderId="30" xfId="101" applyFont="1" applyBorder="1" applyAlignment="1">
      <alignment horizontal="center" vertical="center"/>
    </xf>
    <xf numFmtId="0" fontId="40" fillId="0" borderId="31" xfId="101" applyFont="1" applyBorder="1" applyAlignment="1">
      <alignment horizontal="center" vertical="center"/>
    </xf>
    <xf numFmtId="0" fontId="40" fillId="0" borderId="16" xfId="101" applyFont="1" applyBorder="1" applyAlignment="1">
      <alignment horizontal="center" vertical="center"/>
    </xf>
    <xf numFmtId="0" fontId="40" fillId="0" borderId="0" xfId="101" applyFont="1" applyAlignment="1">
      <alignment horizontal="center" vertical="center"/>
    </xf>
    <xf numFmtId="0" fontId="40" fillId="0" borderId="7" xfId="101" applyFont="1" applyBorder="1" applyAlignment="1">
      <alignment horizontal="center" vertical="center"/>
    </xf>
    <xf numFmtId="0" fontId="35" fillId="59" borderId="0" xfId="0" applyFont="1" applyFill="1" applyAlignment="1">
      <alignment horizontal="center"/>
    </xf>
    <xf numFmtId="0" fontId="4" fillId="60" borderId="35" xfId="0" applyFont="1" applyFill="1" applyBorder="1" applyAlignment="1">
      <alignment horizontal="center" vertical="center"/>
    </xf>
    <xf numFmtId="0" fontId="4" fillId="60" borderId="39" xfId="0" applyFont="1" applyFill="1" applyBorder="1" applyAlignment="1">
      <alignment horizontal="center" vertical="center"/>
    </xf>
    <xf numFmtId="0" fontId="4" fillId="60" borderId="36" xfId="0" applyFont="1" applyFill="1" applyBorder="1" applyAlignment="1">
      <alignment horizontal="center" vertical="center"/>
    </xf>
    <xf numFmtId="0" fontId="4" fillId="60" borderId="40" xfId="0"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vertical="center"/>
    </xf>
  </cellXfs>
  <cellStyles count="176">
    <cellStyle name="0,0_x000a__x000a_NA_x000a__x000a_" xfId="173"/>
    <cellStyle name="0,0_x000d__x000a_NA_x000d__x000a_ 2" xfId="169"/>
    <cellStyle name="0,0_x000d__x000a_NA_x000d__x000a__Planilha Sesi  MOGI GUAÇU - FINAL_R01" xfId="172"/>
    <cellStyle name="20% - Accent1" xfId="1"/>
    <cellStyle name="20% - Accent2" xfId="2"/>
    <cellStyle name="20% - Accent3" xfId="3"/>
    <cellStyle name="20% - Accent4" xfId="4"/>
    <cellStyle name="20% - Accent5" xfId="5"/>
    <cellStyle name="20% - Accent6" xfId="6"/>
    <cellStyle name="20% - Ênfase1" xfId="78" builtinId="30" hidden="1"/>
    <cellStyle name="20% - Ênfase1" xfId="140" builtinId="30" hidden="1"/>
    <cellStyle name="20% - Ênfase2" xfId="82" builtinId="34" hidden="1"/>
    <cellStyle name="20% - Ênfase2" xfId="144" builtinId="34" hidden="1"/>
    <cellStyle name="20% - Ênfase3" xfId="86" builtinId="38" hidden="1"/>
    <cellStyle name="20% - Ênfase3" xfId="148" builtinId="38" hidden="1"/>
    <cellStyle name="20% - Ênfase4" xfId="90" builtinId="42" hidden="1"/>
    <cellStyle name="20% - Ênfase4" xfId="152" builtinId="42" hidden="1"/>
    <cellStyle name="20% - Ênfase5" xfId="94" builtinId="46" hidden="1"/>
    <cellStyle name="20% - Ênfase5" xfId="156" builtinId="46" hidden="1"/>
    <cellStyle name="20% - Ênfase6" xfId="98" builtinId="50" hidden="1"/>
    <cellStyle name="20% - Ênfase6" xfId="160" builtinId="50" hidden="1"/>
    <cellStyle name="40% - Accent1" xfId="7"/>
    <cellStyle name="40% - Accent2" xfId="8"/>
    <cellStyle name="40% - Accent3" xfId="9"/>
    <cellStyle name="40% - Accent4" xfId="10"/>
    <cellStyle name="40% - Accent5" xfId="11"/>
    <cellStyle name="40% - Accent6" xfId="12"/>
    <cellStyle name="40% - Ênfase1" xfId="79" builtinId="31" hidden="1"/>
    <cellStyle name="40% - Ênfase1" xfId="141" builtinId="31" hidden="1"/>
    <cellStyle name="40% - Ênfase2" xfId="83" builtinId="35" hidden="1"/>
    <cellStyle name="40% - Ênfase2" xfId="145" builtinId="35" hidden="1"/>
    <cellStyle name="40% - Ênfase3" xfId="87" builtinId="39" hidden="1"/>
    <cellStyle name="40% - Ênfase3" xfId="149" builtinId="39" hidden="1"/>
    <cellStyle name="40% - Ênfase4" xfId="91" builtinId="43" hidden="1"/>
    <cellStyle name="40% - Ênfase4" xfId="153" builtinId="43" hidden="1"/>
    <cellStyle name="40% - Ênfase5" xfId="95" builtinId="47" hidden="1"/>
    <cellStyle name="40% - Ênfase5" xfId="157" builtinId="47" hidden="1"/>
    <cellStyle name="40% - Ênfase6" xfId="99" builtinId="51" hidden="1"/>
    <cellStyle name="40% - Ênfase6" xfId="161" builtinId="51" hidden="1"/>
    <cellStyle name="60% - Accent1" xfId="13"/>
    <cellStyle name="60% - Accent2" xfId="14"/>
    <cellStyle name="60% - Accent3" xfId="15"/>
    <cellStyle name="60% - Accent4" xfId="16"/>
    <cellStyle name="60% - Accent5" xfId="17"/>
    <cellStyle name="60% - Accent6" xfId="18"/>
    <cellStyle name="60% - Ênfase1" xfId="80" builtinId="32" hidden="1"/>
    <cellStyle name="60% - Ênfase1" xfId="142" builtinId="32" hidden="1"/>
    <cellStyle name="60% - Ênfase2" xfId="84" builtinId="36" hidden="1"/>
    <cellStyle name="60% - Ênfase2" xfId="146" builtinId="36" hidden="1"/>
    <cellStyle name="60% - Ênfase3" xfId="88" builtinId="40" hidden="1"/>
    <cellStyle name="60% - Ênfase3" xfId="150" builtinId="40" hidden="1"/>
    <cellStyle name="60% - Ênfase4" xfId="92" builtinId="44" hidden="1"/>
    <cellStyle name="60% - Ênfase4" xfId="154" builtinId="44" hidden="1"/>
    <cellStyle name="60% - Ênfase5" xfId="96" builtinId="48" hidden="1"/>
    <cellStyle name="60% - Ênfase5" xfId="158" builtinId="48" hidden="1"/>
    <cellStyle name="60% - Ênfase6" xfId="100" builtinId="52" hidden="1"/>
    <cellStyle name="60% - Ênfase6" xfId="162" builtinId="52" hidden="1"/>
    <cellStyle name="Accent1" xfId="19"/>
    <cellStyle name="Accent2" xfId="20"/>
    <cellStyle name="Accent3" xfId="21"/>
    <cellStyle name="Accent4" xfId="22"/>
    <cellStyle name="Accent5" xfId="23"/>
    <cellStyle name="Accent6" xfId="24"/>
    <cellStyle name="Bad" xfId="25"/>
    <cellStyle name="Bom" xfId="66" builtinId="26" hidden="1"/>
    <cellStyle name="Bom" xfId="128" builtinId="26" hidden="1"/>
    <cellStyle name="Calculation" xfId="26"/>
    <cellStyle name="Cálculo" xfId="71" builtinId="22" hidden="1"/>
    <cellStyle name="Cálculo" xfId="133" builtinId="22" hidden="1"/>
    <cellStyle name="Célula de Verificação" xfId="73" builtinId="23" hidden="1"/>
    <cellStyle name="Célula de Verificação" xfId="135" builtinId="23" hidden="1"/>
    <cellStyle name="Célula Vinculada" xfId="72" builtinId="24" hidden="1"/>
    <cellStyle name="Célula Vinculada" xfId="134" builtinId="24" hidden="1"/>
    <cellStyle name="Check Cell" xfId="27"/>
    <cellStyle name="Data" xfId="28"/>
    <cellStyle name="Data 2" xfId="29"/>
    <cellStyle name="Data 2 2" xfId="109"/>
    <cellStyle name="Ênfase1" xfId="77" builtinId="29" hidden="1"/>
    <cellStyle name="Ênfase1" xfId="139" builtinId="29" hidden="1"/>
    <cellStyle name="Ênfase2" xfId="81" builtinId="33" hidden="1"/>
    <cellStyle name="Ênfase2" xfId="143" builtinId="33" hidden="1"/>
    <cellStyle name="Ênfase3" xfId="85" builtinId="37" hidden="1"/>
    <cellStyle name="Ênfase3" xfId="147" builtinId="37" hidden="1"/>
    <cellStyle name="Ênfase4" xfId="89" builtinId="41" hidden="1"/>
    <cellStyle name="Ênfase4" xfId="151" builtinId="41" hidden="1"/>
    <cellStyle name="Ênfase5" xfId="93" builtinId="45" hidden="1"/>
    <cellStyle name="Ênfase5" xfId="155" builtinId="45" hidden="1"/>
    <cellStyle name="Ênfase6" xfId="97" builtinId="49" hidden="1"/>
    <cellStyle name="Ênfase6" xfId="159" builtinId="49" hidden="1"/>
    <cellStyle name="Entrada" xfId="69" builtinId="20" hidden="1"/>
    <cellStyle name="Entrada" xfId="131" builtinId="20" hidden="1"/>
    <cellStyle name="Euro" xfId="30"/>
    <cellStyle name="Euro 2" xfId="31"/>
    <cellStyle name="Euro 2 2" xfId="110"/>
    <cellStyle name="Explanatory Text" xfId="32"/>
    <cellStyle name="Fixo" xfId="33"/>
    <cellStyle name="Fixo 2" xfId="34"/>
    <cellStyle name="Fixo 2 2" xfId="111"/>
    <cellStyle name="Good" xfId="35"/>
    <cellStyle name="Heading 1" xfId="36"/>
    <cellStyle name="Heading 2" xfId="37"/>
    <cellStyle name="Heading 3" xfId="38"/>
    <cellStyle name="Heading 4" xfId="39"/>
    <cellStyle name="Incorreto" xfId="67" builtinId="27" hidden="1"/>
    <cellStyle name="Incorreto" xfId="129" builtinId="27" hidden="1"/>
    <cellStyle name="Input" xfId="40"/>
    <cellStyle name="Linked Cell" xfId="41"/>
    <cellStyle name="Moeda 2" xfId="163"/>
    <cellStyle name="Moeda0" xfId="42"/>
    <cellStyle name="Moeda0 2" xfId="43"/>
    <cellStyle name="Moeda0 2 2" xfId="112"/>
    <cellStyle name="Neutra" xfId="68" builtinId="28" hidden="1"/>
    <cellStyle name="Neutra" xfId="130" builtinId="28" hidden="1"/>
    <cellStyle name="Neutral" xfId="44"/>
    <cellStyle name="Normal" xfId="0" builtinId="0"/>
    <cellStyle name="Normal 10" xfId="104"/>
    <cellStyle name="Normal 11" xfId="107"/>
    <cellStyle name="Normal 13" xfId="103"/>
    <cellStyle name="Normal 14" xfId="102"/>
    <cellStyle name="Normal 15" xfId="166"/>
    <cellStyle name="Normal 2" xfId="45"/>
    <cellStyle name="Normal 2 2" xfId="113"/>
    <cellStyle name="Normal 2 2 2 2" xfId="46"/>
    <cellStyle name="Normal 2 2 2 2 2" xfId="114"/>
    <cellStyle name="Normal 2 3" xfId="47"/>
    <cellStyle name="Normal 2 3 2" xfId="115"/>
    <cellStyle name="Normal 3" xfId="101"/>
    <cellStyle name="Normal 33" xfId="175"/>
    <cellStyle name="Normal 4" xfId="105"/>
    <cellStyle name="Normal 5" xfId="164"/>
    <cellStyle name="Normal 6" xfId="106"/>
    <cellStyle name="Normal 7" xfId="165"/>
    <cellStyle name="Normal 8" xfId="108"/>
    <cellStyle name="Nota" xfId="75" builtinId="10" hidden="1"/>
    <cellStyle name="Nota" xfId="137" builtinId="10" hidden="1"/>
    <cellStyle name="Note" xfId="48"/>
    <cellStyle name="Note 2" xfId="116"/>
    <cellStyle name="Output" xfId="49"/>
    <cellStyle name="Porcentagem 2" xfId="50"/>
    <cellStyle name="Porcentagem 2 2" xfId="117"/>
    <cellStyle name="Saída" xfId="70" builtinId="21" hidden="1"/>
    <cellStyle name="Saída" xfId="132" builtinId="21" hidden="1"/>
    <cellStyle name="Separador de milhares 2" xfId="52"/>
    <cellStyle name="Separador de milhares 2 2" xfId="118"/>
    <cellStyle name="Separador de milhares 3" xfId="53"/>
    <cellStyle name="Separador de milhares 3 2" xfId="54"/>
    <cellStyle name="Separador de milhares 3 2 2" xfId="120"/>
    <cellStyle name="Separador de milhares 3 3" xfId="119"/>
    <cellStyle name="Separador de milhares 3 3 2" xfId="167"/>
    <cellStyle name="Texto de Aviso" xfId="74" builtinId="11" hidden="1"/>
    <cellStyle name="Texto de Aviso" xfId="136" builtinId="11" hidden="1"/>
    <cellStyle name="Texto Explicativo" xfId="76" builtinId="53" hidden="1"/>
    <cellStyle name="Texto Explicativo" xfId="138" builtinId="53" hidden="1"/>
    <cellStyle name="Title" xfId="55"/>
    <cellStyle name="Título" xfId="61" builtinId="15" hidden="1"/>
    <cellStyle name="Título" xfId="123" builtinId="15" hidden="1"/>
    <cellStyle name="Título 1" xfId="62" builtinId="16" hidden="1"/>
    <cellStyle name="Título 1" xfId="124" builtinId="16" hidden="1"/>
    <cellStyle name="Título 2" xfId="63" builtinId="17" hidden="1"/>
    <cellStyle name="Título 2" xfId="125" builtinId="17" hidden="1"/>
    <cellStyle name="Título 3" xfId="64" builtinId="18" hidden="1"/>
    <cellStyle name="Título 3" xfId="126" builtinId="18" hidden="1"/>
    <cellStyle name="Título 4" xfId="65" builtinId="19" hidden="1"/>
    <cellStyle name="Título 4" xfId="127" builtinId="19" hidden="1"/>
    <cellStyle name="Total" xfId="56" builtinId="25" customBuiltin="1"/>
    <cellStyle name="Vírgula" xfId="51" builtinId="3"/>
    <cellStyle name="Vírgula 2" xfId="57"/>
    <cellStyle name="Vírgula 2 2" xfId="121"/>
    <cellStyle name="Vírgula 2 2 2" xfId="174"/>
    <cellStyle name="Vírgula 3" xfId="168"/>
    <cellStyle name="Vírgula 5" xfId="170"/>
    <cellStyle name="Vírgula 6" xfId="171"/>
    <cellStyle name="Vírgula0" xfId="58"/>
    <cellStyle name="Vírgula0 2" xfId="59"/>
    <cellStyle name="Vírgula0 2 2" xfId="122"/>
    <cellStyle name="Warning Text" xfId="60"/>
  </cellStyles>
  <dxfs count="0"/>
  <tableStyles count="0" defaultTableStyle="TableStyleMedium9" defaultPivotStyle="PivotStyleLight16"/>
  <colors>
    <mruColors>
      <color rgb="FF66CCFF"/>
      <color rgb="FFFFFF66"/>
      <color rgb="FFC0C0C0"/>
      <color rgb="FFCCFFFF"/>
      <color rgb="FFFFFFFF"/>
      <color rgb="FF0070C0"/>
      <color rgb="FFFFFFCC"/>
      <color rgb="FFDDDDDD"/>
      <color rgb="FFE4DFEC"/>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17"/>
  <sheetViews>
    <sheetView showZeros="0" tabSelected="1" zoomScale="55" zoomScaleNormal="55" workbookViewId="0">
      <pane ySplit="7" topLeftCell="A8" activePane="bottomLeft" state="frozen"/>
      <selection pane="bottomLeft" activeCell="O9" sqref="O9"/>
    </sheetView>
  </sheetViews>
  <sheetFormatPr defaultColWidth="9.140625" defaultRowHeight="12.75" outlineLevelRow="1" x14ac:dyDescent="0.2"/>
  <cols>
    <col min="1" max="1" width="3.140625" style="2" customWidth="1"/>
    <col min="2" max="2" width="16.7109375" style="1" customWidth="1"/>
    <col min="3" max="3" width="18.85546875" style="1" customWidth="1"/>
    <col min="4" max="4" width="20" style="1" customWidth="1"/>
    <col min="5" max="5" width="80.7109375" style="2" customWidth="1"/>
    <col min="6" max="6" width="17.28515625" style="2" customWidth="1"/>
    <col min="7" max="7" width="13.28515625" style="3" customWidth="1"/>
    <col min="8" max="8" width="18.7109375" style="4" customWidth="1"/>
    <col min="9" max="9" width="18.7109375" style="5" customWidth="1"/>
    <col min="10" max="11" width="18.7109375" style="4" customWidth="1"/>
    <col min="12" max="12" width="25.140625" style="1" bestFit="1" customWidth="1"/>
    <col min="13" max="13" width="14.85546875" style="6" customWidth="1"/>
    <col min="14" max="14" width="3.85546875" style="2" customWidth="1"/>
    <col min="15" max="15" width="21.140625" style="2" bestFit="1" customWidth="1"/>
    <col min="16" max="16" width="25.85546875" style="2" customWidth="1"/>
    <col min="17" max="17" width="9.140625" style="2" customWidth="1"/>
    <col min="18" max="18" width="33" style="2" customWidth="1"/>
    <col min="19" max="19" width="26" style="2" customWidth="1"/>
    <col min="20" max="24" width="9.140625" style="2" customWidth="1"/>
    <col min="25" max="25" width="9.140625" style="2"/>
    <col min="26" max="26" width="19" style="2" customWidth="1"/>
    <col min="27" max="16384" width="9.140625" style="2"/>
  </cols>
  <sheetData>
    <row r="1" spans="2:15" ht="13.5" thickBot="1" x14ac:dyDescent="0.25"/>
    <row r="2" spans="2:15" s="7" customFormat="1" ht="30" customHeight="1" x14ac:dyDescent="0.2">
      <c r="B2" s="165" t="s">
        <v>34</v>
      </c>
      <c r="C2" s="166"/>
      <c r="D2" s="166"/>
      <c r="E2" s="166"/>
      <c r="F2" s="166"/>
      <c r="G2" s="166"/>
      <c r="H2" s="166"/>
      <c r="I2" s="166"/>
      <c r="J2" s="166"/>
      <c r="K2" s="166"/>
      <c r="L2" s="166"/>
      <c r="M2" s="167"/>
    </row>
    <row r="3" spans="2:15" s="7" customFormat="1" ht="24.95" customHeight="1" x14ac:dyDescent="0.2">
      <c r="B3" s="168" t="s">
        <v>35</v>
      </c>
      <c r="C3" s="169"/>
      <c r="D3" s="169"/>
      <c r="E3" s="169"/>
      <c r="F3" s="169"/>
      <c r="G3" s="169"/>
      <c r="H3" s="169"/>
      <c r="I3" s="169"/>
      <c r="J3" s="169"/>
      <c r="K3" s="169"/>
      <c r="L3" s="169"/>
      <c r="M3" s="170"/>
    </row>
    <row r="4" spans="2:15" s="7" customFormat="1" ht="24.95" customHeight="1" x14ac:dyDescent="0.2">
      <c r="B4" s="168" t="s">
        <v>36</v>
      </c>
      <c r="C4" s="169"/>
      <c r="D4" s="169"/>
      <c r="E4" s="169"/>
      <c r="F4" s="169"/>
      <c r="G4" s="169"/>
      <c r="H4" s="169"/>
      <c r="I4" s="169"/>
      <c r="J4" s="169"/>
      <c r="K4" s="169"/>
      <c r="L4" s="169"/>
      <c r="M4" s="170"/>
    </row>
    <row r="5" spans="2:15" s="7" customFormat="1" ht="24.95" customHeight="1" x14ac:dyDescent="0.2">
      <c r="B5" s="168" t="s">
        <v>37</v>
      </c>
      <c r="C5" s="169"/>
      <c r="D5" s="169"/>
      <c r="E5" s="169"/>
      <c r="F5" s="169"/>
      <c r="G5" s="169"/>
      <c r="H5" s="169"/>
      <c r="I5" s="169"/>
      <c r="J5" s="169"/>
      <c r="K5" s="169"/>
      <c r="L5" s="169"/>
      <c r="M5" s="170"/>
    </row>
    <row r="6" spans="2:15" s="7" customFormat="1" ht="9.9499999999999993" customHeight="1" thickBot="1" x14ac:dyDescent="0.25">
      <c r="B6" s="162"/>
      <c r="C6" s="163"/>
      <c r="D6" s="163"/>
      <c r="E6" s="163"/>
      <c r="F6" s="163"/>
      <c r="G6" s="163"/>
      <c r="H6" s="163"/>
      <c r="I6" s="163"/>
      <c r="J6" s="163"/>
      <c r="K6" s="163"/>
      <c r="L6" s="163"/>
      <c r="M6" s="164"/>
    </row>
    <row r="7" spans="2:15" s="8" customFormat="1" ht="36" x14ac:dyDescent="0.2">
      <c r="B7" s="44" t="s">
        <v>3</v>
      </c>
      <c r="C7" s="45" t="s">
        <v>17</v>
      </c>
      <c r="D7" s="45" t="s">
        <v>15</v>
      </c>
      <c r="E7" s="45" t="s">
        <v>18</v>
      </c>
      <c r="F7" s="45" t="s">
        <v>10</v>
      </c>
      <c r="G7" s="45" t="s">
        <v>12</v>
      </c>
      <c r="H7" s="46" t="s">
        <v>30</v>
      </c>
      <c r="I7" s="46" t="s">
        <v>28</v>
      </c>
      <c r="J7" s="46" t="s">
        <v>29</v>
      </c>
      <c r="K7" s="46" t="s">
        <v>27</v>
      </c>
      <c r="L7" s="45" t="s">
        <v>11</v>
      </c>
      <c r="M7" s="47" t="s">
        <v>16</v>
      </c>
    </row>
    <row r="8" spans="2:15" s="8" customFormat="1" ht="9" customHeight="1" x14ac:dyDescent="0.2">
      <c r="B8" s="9"/>
      <c r="C8" s="10"/>
      <c r="D8" s="10"/>
      <c r="E8" s="10"/>
      <c r="F8" s="10"/>
      <c r="G8" s="10"/>
      <c r="H8" s="11"/>
      <c r="I8" s="11"/>
      <c r="J8" s="11"/>
      <c r="K8" s="11"/>
      <c r="L8" s="10"/>
      <c r="M8" s="12"/>
    </row>
    <row r="9" spans="2:15" s="8" customFormat="1" ht="25.5" customHeight="1" outlineLevel="1" x14ac:dyDescent="0.2">
      <c r="B9" s="37">
        <v>1</v>
      </c>
      <c r="C9" s="38"/>
      <c r="D9" s="38"/>
      <c r="E9" s="39" t="s">
        <v>24</v>
      </c>
      <c r="F9" s="40"/>
      <c r="G9" s="36"/>
      <c r="H9" s="41"/>
      <c r="I9" s="41"/>
      <c r="J9" s="40"/>
      <c r="K9" s="40"/>
      <c r="L9" s="42">
        <f>SUBTOTAL(9,L10:L19)</f>
        <v>1940840.2499999998</v>
      </c>
      <c r="M9" s="43">
        <f t="shared" ref="M9:M20" si="0">+L9/$L$851</f>
        <v>6.9650901361369644E-2</v>
      </c>
      <c r="O9" s="8">
        <v>1.0486238092</v>
      </c>
    </row>
    <row r="10" spans="2:15" s="72" customFormat="1" ht="36" outlineLevel="1" x14ac:dyDescent="0.2">
      <c r="B10" s="73" t="s">
        <v>4</v>
      </c>
      <c r="C10" s="74" t="s">
        <v>33</v>
      </c>
      <c r="D10" s="74">
        <v>93568</v>
      </c>
      <c r="E10" s="35" t="s">
        <v>40</v>
      </c>
      <c r="F10" s="34">
        <v>15</v>
      </c>
      <c r="G10" s="34" t="s">
        <v>8</v>
      </c>
      <c r="H10" s="148">
        <v>315.74985741519072</v>
      </c>
      <c r="I10" s="148">
        <v>31842.281150702158</v>
      </c>
      <c r="J10" s="34">
        <v>0</v>
      </c>
      <c r="K10" s="75">
        <f>ROUND(+H10+I10+J10,2)</f>
        <v>32158.03</v>
      </c>
      <c r="L10" s="76">
        <f>ROUND(F10*K10,2)</f>
        <v>482370.45</v>
      </c>
      <c r="M10" s="77">
        <f t="shared" si="0"/>
        <v>1.7310820214383689E-2</v>
      </c>
    </row>
    <row r="11" spans="2:15" s="72" customFormat="1" ht="36" outlineLevel="1" x14ac:dyDescent="0.2">
      <c r="B11" s="73" t="s">
        <v>5</v>
      </c>
      <c r="C11" s="74" t="s">
        <v>33</v>
      </c>
      <c r="D11" s="74">
        <v>93567</v>
      </c>
      <c r="E11" s="35" t="s">
        <v>41</v>
      </c>
      <c r="F11" s="34">
        <v>15</v>
      </c>
      <c r="G11" s="34" t="s">
        <v>8</v>
      </c>
      <c r="H11" s="148">
        <v>386.07318727116854</v>
      </c>
      <c r="I11" s="148">
        <v>28482.026454338324</v>
      </c>
      <c r="J11" s="34">
        <v>0</v>
      </c>
      <c r="K11" s="75">
        <f t="shared" ref="K11:K19" si="1">ROUND(+H11+I11+J11,2)</f>
        <v>28868.1</v>
      </c>
      <c r="L11" s="76">
        <f t="shared" ref="L11:L19" si="2">ROUND(F11*K11,2)</f>
        <v>433021.5</v>
      </c>
      <c r="M11" s="77">
        <f t="shared" si="0"/>
        <v>1.5539835276938599E-2</v>
      </c>
    </row>
    <row r="12" spans="2:15" s="72" customFormat="1" ht="36" outlineLevel="1" x14ac:dyDescent="0.2">
      <c r="B12" s="73" t="s">
        <v>19</v>
      </c>
      <c r="C12" s="74" t="s">
        <v>33</v>
      </c>
      <c r="D12" s="74">
        <v>101390</v>
      </c>
      <c r="E12" s="35" t="s">
        <v>39</v>
      </c>
      <c r="F12" s="34">
        <v>15</v>
      </c>
      <c r="G12" s="34" t="s">
        <v>8</v>
      </c>
      <c r="H12" s="34">
        <v>325.38375656803998</v>
      </c>
      <c r="I12" s="34">
        <v>7361.3538382488123</v>
      </c>
      <c r="J12" s="34">
        <v>0</v>
      </c>
      <c r="K12" s="75">
        <f t="shared" si="1"/>
        <v>7686.74</v>
      </c>
      <c r="L12" s="76">
        <f t="shared" si="2"/>
        <v>115301.1</v>
      </c>
      <c r="M12" s="77">
        <f t="shared" si="0"/>
        <v>4.13780863363557E-3</v>
      </c>
      <c r="O12" s="8"/>
    </row>
    <row r="13" spans="2:15" s="72" customFormat="1" ht="18" outlineLevel="1" x14ac:dyDescent="0.2">
      <c r="B13" s="73" t="s">
        <v>20</v>
      </c>
      <c r="C13" s="74" t="s">
        <v>33</v>
      </c>
      <c r="D13" s="74">
        <v>100534</v>
      </c>
      <c r="E13" s="35" t="s">
        <v>46</v>
      </c>
      <c r="F13" s="34">
        <v>15</v>
      </c>
      <c r="G13" s="34" t="s">
        <v>8</v>
      </c>
      <c r="H13" s="34">
        <v>333.97027315313056</v>
      </c>
      <c r="I13" s="34">
        <v>3993.8574809866491</v>
      </c>
      <c r="J13" s="34">
        <v>0</v>
      </c>
      <c r="K13" s="75">
        <f t="shared" si="1"/>
        <v>4327.83</v>
      </c>
      <c r="L13" s="76">
        <f t="shared" si="2"/>
        <v>64917.45</v>
      </c>
      <c r="M13" s="77">
        <f t="shared" si="0"/>
        <v>2.3296914347183629E-3</v>
      </c>
      <c r="O13" s="8"/>
    </row>
    <row r="14" spans="2:15" s="72" customFormat="1" ht="18" outlineLevel="1" x14ac:dyDescent="0.2">
      <c r="B14" s="73" t="s">
        <v>21</v>
      </c>
      <c r="C14" s="74" t="s">
        <v>33</v>
      </c>
      <c r="D14" s="74">
        <v>94295</v>
      </c>
      <c r="E14" s="35" t="s">
        <v>42</v>
      </c>
      <c r="F14" s="34">
        <v>15</v>
      </c>
      <c r="G14" s="34" t="s">
        <v>8</v>
      </c>
      <c r="H14" s="34">
        <v>467.07064854146324</v>
      </c>
      <c r="I14" s="34">
        <v>12030.239157218479</v>
      </c>
      <c r="J14" s="34">
        <v>0</v>
      </c>
      <c r="K14" s="75">
        <f t="shared" si="1"/>
        <v>12497.31</v>
      </c>
      <c r="L14" s="76">
        <f t="shared" si="2"/>
        <v>187459.65</v>
      </c>
      <c r="M14" s="77">
        <f t="shared" si="0"/>
        <v>6.7273613020890711E-3</v>
      </c>
      <c r="O14" s="8"/>
    </row>
    <row r="15" spans="2:15" s="72" customFormat="1" ht="18" outlineLevel="1" x14ac:dyDescent="0.2">
      <c r="B15" s="73" t="s">
        <v>47</v>
      </c>
      <c r="C15" s="74" t="s">
        <v>33</v>
      </c>
      <c r="D15" s="74">
        <v>93572</v>
      </c>
      <c r="E15" s="35" t="s">
        <v>43</v>
      </c>
      <c r="F15" s="34">
        <v>15</v>
      </c>
      <c r="G15" s="34" t="s">
        <v>8</v>
      </c>
      <c r="H15" s="34">
        <v>514.77836856008469</v>
      </c>
      <c r="I15" s="34">
        <v>8736.0026101547519</v>
      </c>
      <c r="J15" s="34">
        <v>0</v>
      </c>
      <c r="K15" s="75">
        <f t="shared" si="1"/>
        <v>9250.7800000000007</v>
      </c>
      <c r="L15" s="76">
        <f t="shared" si="2"/>
        <v>138761.70000000001</v>
      </c>
      <c r="M15" s="77">
        <f t="shared" si="0"/>
        <v>4.9797387906789174E-3</v>
      </c>
      <c r="O15" s="8"/>
    </row>
    <row r="16" spans="2:15" s="72" customFormat="1" ht="18" outlineLevel="1" x14ac:dyDescent="0.2">
      <c r="B16" s="73" t="s">
        <v>48</v>
      </c>
      <c r="C16" s="74" t="s">
        <v>33</v>
      </c>
      <c r="D16" s="74">
        <v>93563</v>
      </c>
      <c r="E16" s="35" t="s">
        <v>26</v>
      </c>
      <c r="F16" s="34">
        <v>15</v>
      </c>
      <c r="G16" s="34" t="s">
        <v>8</v>
      </c>
      <c r="H16" s="34">
        <v>405.47682428164103</v>
      </c>
      <c r="I16" s="34">
        <v>6153.1198178835739</v>
      </c>
      <c r="J16" s="34">
        <v>0</v>
      </c>
      <c r="K16" s="75">
        <f t="shared" si="1"/>
        <v>6558.6</v>
      </c>
      <c r="L16" s="76">
        <f t="shared" si="2"/>
        <v>98379</v>
      </c>
      <c r="M16" s="77">
        <f t="shared" si="0"/>
        <v>3.5305255159615453E-3</v>
      </c>
      <c r="O16" s="8"/>
    </row>
    <row r="17" spans="2:15" s="72" customFormat="1" ht="18" outlineLevel="1" x14ac:dyDescent="0.2">
      <c r="B17" s="73" t="s">
        <v>49</v>
      </c>
      <c r="C17" s="74" t="s">
        <v>33</v>
      </c>
      <c r="D17" s="74">
        <v>93566</v>
      </c>
      <c r="E17" s="35" t="s">
        <v>44</v>
      </c>
      <c r="F17" s="34">
        <v>15</v>
      </c>
      <c r="G17" s="34" t="s">
        <v>8</v>
      </c>
      <c r="H17" s="34">
        <v>511.00420971294903</v>
      </c>
      <c r="I17" s="34">
        <v>6047.5924324522666</v>
      </c>
      <c r="J17" s="34">
        <v>0</v>
      </c>
      <c r="K17" s="75">
        <f t="shared" si="1"/>
        <v>6558.6</v>
      </c>
      <c r="L17" s="76">
        <f t="shared" si="2"/>
        <v>98379</v>
      </c>
      <c r="M17" s="77">
        <f t="shared" si="0"/>
        <v>3.5305255159615453E-3</v>
      </c>
      <c r="O17" s="8"/>
    </row>
    <row r="18" spans="2:15" s="72" customFormat="1" ht="36" outlineLevel="1" x14ac:dyDescent="0.2">
      <c r="B18" s="73" t="s">
        <v>50</v>
      </c>
      <c r="C18" s="74" t="s">
        <v>33</v>
      </c>
      <c r="D18" s="74">
        <v>100321</v>
      </c>
      <c r="E18" s="35" t="s">
        <v>45</v>
      </c>
      <c r="F18" s="34">
        <v>15</v>
      </c>
      <c r="G18" s="34" t="s">
        <v>8</v>
      </c>
      <c r="H18" s="34">
        <f>366.439834922314+6.209</f>
        <v>372.64883492231399</v>
      </c>
      <c r="I18" s="34">
        <v>8469.6104272539214</v>
      </c>
      <c r="J18" s="34">
        <v>0</v>
      </c>
      <c r="K18" s="75">
        <f t="shared" si="1"/>
        <v>8842.26</v>
      </c>
      <c r="L18" s="76">
        <f t="shared" si="2"/>
        <v>132633.9</v>
      </c>
      <c r="M18" s="77">
        <f t="shared" si="0"/>
        <v>4.759830535292003E-3</v>
      </c>
      <c r="O18" s="8"/>
    </row>
    <row r="19" spans="2:15" s="72" customFormat="1" ht="18" outlineLevel="1" x14ac:dyDescent="0.2">
      <c r="B19" s="73" t="s">
        <v>51</v>
      </c>
      <c r="C19" s="74" t="s">
        <v>33</v>
      </c>
      <c r="D19" s="74">
        <v>101460</v>
      </c>
      <c r="E19" s="35" t="s">
        <v>1822</v>
      </c>
      <c r="F19" s="34">
        <v>30</v>
      </c>
      <c r="G19" s="34" t="s">
        <v>8</v>
      </c>
      <c r="H19" s="34">
        <v>2038.7777898326926</v>
      </c>
      <c r="I19" s="34">
        <v>4281.7707614060309</v>
      </c>
      <c r="J19" s="34">
        <v>0</v>
      </c>
      <c r="K19" s="75">
        <f t="shared" si="1"/>
        <v>6320.55</v>
      </c>
      <c r="L19" s="76">
        <f t="shared" si="2"/>
        <v>189616.5</v>
      </c>
      <c r="M19" s="77">
        <f t="shared" si="0"/>
        <v>6.8047641417103488E-3</v>
      </c>
      <c r="O19" s="8"/>
    </row>
    <row r="20" spans="2:15" s="8" customFormat="1" ht="18" outlineLevel="1" x14ac:dyDescent="0.2">
      <c r="B20" s="20"/>
      <c r="C20" s="21"/>
      <c r="D20" s="21"/>
      <c r="E20" s="69"/>
      <c r="F20" s="17"/>
      <c r="G20" s="22"/>
      <c r="H20" s="17">
        <v>0</v>
      </c>
      <c r="I20" s="17">
        <v>0</v>
      </c>
      <c r="J20" s="17">
        <v>0</v>
      </c>
      <c r="K20" s="17"/>
      <c r="L20" s="18"/>
      <c r="M20" s="19">
        <f t="shared" si="0"/>
        <v>0</v>
      </c>
    </row>
    <row r="21" spans="2:15" s="8" customFormat="1" ht="18" outlineLevel="1" x14ac:dyDescent="0.2">
      <c r="B21" s="20"/>
      <c r="C21" s="21"/>
      <c r="D21" s="21"/>
      <c r="E21" s="69"/>
      <c r="F21" s="17"/>
      <c r="G21" s="22"/>
      <c r="H21" s="17">
        <v>0</v>
      </c>
      <c r="I21" s="17">
        <v>0</v>
      </c>
      <c r="J21" s="17">
        <v>0</v>
      </c>
      <c r="K21" s="17"/>
      <c r="L21" s="18"/>
      <c r="M21" s="19"/>
    </row>
    <row r="22" spans="2:15" s="8" customFormat="1" ht="25.5" customHeight="1" outlineLevel="1" x14ac:dyDescent="0.2">
      <c r="B22" s="37">
        <v>2</v>
      </c>
      <c r="C22" s="38"/>
      <c r="D22" s="38"/>
      <c r="E22" s="68" t="s">
        <v>55</v>
      </c>
      <c r="F22" s="40"/>
      <c r="G22" s="36"/>
      <c r="H22" s="41">
        <v>0</v>
      </c>
      <c r="I22" s="41">
        <v>0</v>
      </c>
      <c r="J22" s="40">
        <v>0</v>
      </c>
      <c r="K22" s="40"/>
      <c r="L22" s="42">
        <f>SUBTOTAL(9,L23:L47)</f>
        <v>604893.91999999993</v>
      </c>
      <c r="M22" s="43">
        <f t="shared" ref="M22:M53" si="3">+L22/$L$851</f>
        <v>2.1707817918559871E-2</v>
      </c>
    </row>
    <row r="23" spans="2:15" s="8" customFormat="1" ht="25.5" customHeight="1" outlineLevel="1" x14ac:dyDescent="0.2">
      <c r="B23" s="48" t="s">
        <v>6</v>
      </c>
      <c r="C23" s="49"/>
      <c r="D23" s="49"/>
      <c r="E23" s="70" t="s">
        <v>22</v>
      </c>
      <c r="F23" s="50"/>
      <c r="G23" s="51"/>
      <c r="H23" s="52">
        <v>0</v>
      </c>
      <c r="I23" s="52">
        <v>0</v>
      </c>
      <c r="J23" s="50">
        <v>0</v>
      </c>
      <c r="K23" s="50"/>
      <c r="L23" s="53">
        <f>SUBTOTAL(9,L24:L47)</f>
        <v>604893.91999999993</v>
      </c>
      <c r="M23" s="54">
        <f t="shared" si="3"/>
        <v>2.1707817918559871E-2</v>
      </c>
    </row>
    <row r="24" spans="2:15" s="72" customFormat="1" ht="18" outlineLevel="1" x14ac:dyDescent="0.2">
      <c r="B24" s="73" t="s">
        <v>379</v>
      </c>
      <c r="C24" s="74" t="s">
        <v>32</v>
      </c>
      <c r="D24" s="74">
        <v>12689</v>
      </c>
      <c r="E24" s="35" t="s">
        <v>82</v>
      </c>
      <c r="F24" s="34">
        <v>1</v>
      </c>
      <c r="G24" s="34" t="s">
        <v>2</v>
      </c>
      <c r="H24" s="34">
        <v>0</v>
      </c>
      <c r="I24" s="34">
        <v>6767.7906132832723</v>
      </c>
      <c r="J24" s="34">
        <v>0</v>
      </c>
      <c r="K24" s="75">
        <f t="shared" ref="K24:K40" si="4">ROUND(+H24+I24+J24,2)</f>
        <v>6767.79</v>
      </c>
      <c r="L24" s="76">
        <f t="shared" ref="L24:L40" si="5">ROUND(F24*K24,2)</f>
        <v>6767.79</v>
      </c>
      <c r="M24" s="77">
        <f t="shared" si="3"/>
        <v>2.4287556573729542E-4</v>
      </c>
    </row>
    <row r="25" spans="2:15" s="72" customFormat="1" ht="18" outlineLevel="1" x14ac:dyDescent="0.2">
      <c r="B25" s="73" t="s">
        <v>380</v>
      </c>
      <c r="C25" s="74" t="s">
        <v>32</v>
      </c>
      <c r="D25" s="74">
        <v>12031</v>
      </c>
      <c r="E25" s="35" t="s">
        <v>79</v>
      </c>
      <c r="F25" s="34">
        <v>1</v>
      </c>
      <c r="G25" s="34" t="s">
        <v>2</v>
      </c>
      <c r="H25" s="34">
        <v>8703.9071950481848</v>
      </c>
      <c r="I25" s="34">
        <v>2418.4726293579201</v>
      </c>
      <c r="J25" s="34">
        <v>0</v>
      </c>
      <c r="K25" s="75">
        <f t="shared" si="4"/>
        <v>11122.38</v>
      </c>
      <c r="L25" s="76">
        <f t="shared" si="5"/>
        <v>11122.38</v>
      </c>
      <c r="M25" s="77">
        <f t="shared" si="3"/>
        <v>3.9914866372112314E-4</v>
      </c>
    </row>
    <row r="26" spans="2:15" s="72" customFormat="1" ht="54" outlineLevel="1" x14ac:dyDescent="0.2">
      <c r="B26" s="73" t="s">
        <v>381</v>
      </c>
      <c r="C26" s="74" t="s">
        <v>1823</v>
      </c>
      <c r="D26" s="74">
        <v>93243</v>
      </c>
      <c r="E26" s="35" t="s">
        <v>925</v>
      </c>
      <c r="F26" s="34">
        <v>1</v>
      </c>
      <c r="G26" s="34" t="s">
        <v>2</v>
      </c>
      <c r="H26" s="34">
        <v>12662.262908819204</v>
      </c>
      <c r="I26" s="34">
        <v>418.40129868604464</v>
      </c>
      <c r="J26" s="34">
        <v>0.25839349007259038</v>
      </c>
      <c r="K26" s="75">
        <f t="shared" si="4"/>
        <v>13080.92</v>
      </c>
      <c r="L26" s="76">
        <f t="shared" si="5"/>
        <v>13080.92</v>
      </c>
      <c r="M26" s="77">
        <f t="shared" si="3"/>
        <v>4.6943475571261853E-4</v>
      </c>
    </row>
    <row r="27" spans="2:15" s="72" customFormat="1" ht="36" outlineLevel="1" x14ac:dyDescent="0.2">
      <c r="B27" s="73" t="s">
        <v>382</v>
      </c>
      <c r="C27" s="74" t="s">
        <v>920</v>
      </c>
      <c r="D27" s="74" t="s">
        <v>56</v>
      </c>
      <c r="E27" s="35" t="s">
        <v>108</v>
      </c>
      <c r="F27" s="34">
        <v>24</v>
      </c>
      <c r="G27" s="34" t="s">
        <v>126</v>
      </c>
      <c r="H27" s="34">
        <v>0</v>
      </c>
      <c r="I27" s="34">
        <v>0</v>
      </c>
      <c r="J27" s="34">
        <v>1094.5548239474929</v>
      </c>
      <c r="K27" s="75">
        <f t="shared" si="4"/>
        <v>1094.55</v>
      </c>
      <c r="L27" s="76">
        <f t="shared" si="5"/>
        <v>26269.200000000001</v>
      </c>
      <c r="M27" s="77">
        <f t="shared" si="3"/>
        <v>9.427223379369279E-4</v>
      </c>
    </row>
    <row r="28" spans="2:15" s="72" customFormat="1" ht="36" outlineLevel="1" x14ac:dyDescent="0.2">
      <c r="B28" s="73" t="s">
        <v>383</v>
      </c>
      <c r="C28" s="74" t="s">
        <v>920</v>
      </c>
      <c r="D28" s="74" t="s">
        <v>57</v>
      </c>
      <c r="E28" s="35" t="s">
        <v>109</v>
      </c>
      <c r="F28" s="34">
        <v>24</v>
      </c>
      <c r="G28" s="34" t="s">
        <v>126</v>
      </c>
      <c r="H28" s="34">
        <v>0</v>
      </c>
      <c r="I28" s="34">
        <v>0</v>
      </c>
      <c r="J28" s="34">
        <v>1083.9606908545165</v>
      </c>
      <c r="K28" s="75">
        <f t="shared" si="4"/>
        <v>1083.96</v>
      </c>
      <c r="L28" s="76">
        <f t="shared" si="5"/>
        <v>26015.040000000001</v>
      </c>
      <c r="M28" s="77">
        <f t="shared" si="3"/>
        <v>9.3360130229785065E-4</v>
      </c>
    </row>
    <row r="29" spans="2:15" s="72" customFormat="1" ht="36" outlineLevel="1" x14ac:dyDescent="0.2">
      <c r="B29" s="73" t="s">
        <v>384</v>
      </c>
      <c r="C29" s="74" t="s">
        <v>920</v>
      </c>
      <c r="D29" s="74" t="s">
        <v>58</v>
      </c>
      <c r="E29" s="35" t="s">
        <v>116</v>
      </c>
      <c r="F29" s="34">
        <v>30</v>
      </c>
      <c r="G29" s="34" t="s">
        <v>126</v>
      </c>
      <c r="H29" s="34">
        <v>0</v>
      </c>
      <c r="I29" s="34">
        <v>0</v>
      </c>
      <c r="J29" s="34">
        <v>796.1749412861692</v>
      </c>
      <c r="K29" s="75">
        <f t="shared" si="4"/>
        <v>796.17</v>
      </c>
      <c r="L29" s="76">
        <f t="shared" si="5"/>
        <v>23885.1</v>
      </c>
      <c r="M29" s="77">
        <f t="shared" si="3"/>
        <v>8.571641813933167E-4</v>
      </c>
    </row>
    <row r="30" spans="2:15" s="72" customFormat="1" ht="36" outlineLevel="1" x14ac:dyDescent="0.2">
      <c r="B30" s="73" t="s">
        <v>385</v>
      </c>
      <c r="C30" s="74" t="s">
        <v>920</v>
      </c>
      <c r="D30" s="74" t="s">
        <v>59</v>
      </c>
      <c r="E30" s="35" t="s">
        <v>114</v>
      </c>
      <c r="F30" s="34">
        <v>24</v>
      </c>
      <c r="G30" s="34" t="s">
        <v>126</v>
      </c>
      <c r="H30" s="34">
        <v>0</v>
      </c>
      <c r="I30" s="34">
        <v>0</v>
      </c>
      <c r="J30" s="34">
        <v>783.25526678253959</v>
      </c>
      <c r="K30" s="75">
        <f t="shared" si="4"/>
        <v>783.26</v>
      </c>
      <c r="L30" s="76">
        <f t="shared" si="5"/>
        <v>18798.240000000002</v>
      </c>
      <c r="M30" s="77">
        <f t="shared" si="3"/>
        <v>6.7461212225341757E-4</v>
      </c>
    </row>
    <row r="31" spans="2:15" s="72" customFormat="1" ht="36" outlineLevel="1" x14ac:dyDescent="0.2">
      <c r="B31" s="73" t="s">
        <v>386</v>
      </c>
      <c r="C31" s="74" t="s">
        <v>920</v>
      </c>
      <c r="D31" s="74" t="s">
        <v>60</v>
      </c>
      <c r="E31" s="35" t="s">
        <v>115</v>
      </c>
      <c r="F31" s="34">
        <v>24</v>
      </c>
      <c r="G31" s="34" t="s">
        <v>126</v>
      </c>
      <c r="H31" s="34">
        <v>0</v>
      </c>
      <c r="I31" s="34">
        <v>0</v>
      </c>
      <c r="J31" s="34">
        <v>1347.5220507285587</v>
      </c>
      <c r="K31" s="75">
        <f t="shared" si="4"/>
        <v>1347.52</v>
      </c>
      <c r="L31" s="76">
        <f t="shared" si="5"/>
        <v>32340.48</v>
      </c>
      <c r="M31" s="77">
        <f t="shared" si="3"/>
        <v>1.1606022610358311E-3</v>
      </c>
    </row>
    <row r="32" spans="2:15" s="72" customFormat="1" ht="36" outlineLevel="1" x14ac:dyDescent="0.2">
      <c r="B32" s="73" t="s">
        <v>387</v>
      </c>
      <c r="C32" s="74" t="s">
        <v>920</v>
      </c>
      <c r="D32" s="74" t="s">
        <v>62</v>
      </c>
      <c r="E32" s="35" t="s">
        <v>111</v>
      </c>
      <c r="F32" s="34">
        <v>10</v>
      </c>
      <c r="G32" s="34" t="s">
        <v>2</v>
      </c>
      <c r="H32" s="34">
        <v>0</v>
      </c>
      <c r="I32" s="34">
        <v>0</v>
      </c>
      <c r="J32" s="34">
        <v>1056.8293743968948</v>
      </c>
      <c r="K32" s="75">
        <f t="shared" si="4"/>
        <v>1056.83</v>
      </c>
      <c r="L32" s="76">
        <f t="shared" si="5"/>
        <v>10568.3</v>
      </c>
      <c r="M32" s="77">
        <f t="shared" si="3"/>
        <v>3.7926440409372325E-4</v>
      </c>
    </row>
    <row r="33" spans="2:13" s="72" customFormat="1" ht="36" outlineLevel="1" x14ac:dyDescent="0.2">
      <c r="B33" s="73" t="s">
        <v>388</v>
      </c>
      <c r="C33" s="74" t="s">
        <v>920</v>
      </c>
      <c r="D33" s="74" t="s">
        <v>63</v>
      </c>
      <c r="E33" s="35" t="s">
        <v>112</v>
      </c>
      <c r="F33" s="34">
        <v>10</v>
      </c>
      <c r="G33" s="34" t="s">
        <v>2</v>
      </c>
      <c r="H33" s="34">
        <v>0</v>
      </c>
      <c r="I33" s="34">
        <v>0</v>
      </c>
      <c r="J33" s="34">
        <v>1056.8293743968948</v>
      </c>
      <c r="K33" s="75">
        <f t="shared" si="4"/>
        <v>1056.83</v>
      </c>
      <c r="L33" s="76">
        <f t="shared" si="5"/>
        <v>10568.3</v>
      </c>
      <c r="M33" s="77">
        <f t="shared" si="3"/>
        <v>3.7926440409372325E-4</v>
      </c>
    </row>
    <row r="34" spans="2:13" s="72" customFormat="1" ht="36" outlineLevel="1" x14ac:dyDescent="0.2">
      <c r="B34" s="73" t="s">
        <v>389</v>
      </c>
      <c r="C34" s="74" t="s">
        <v>920</v>
      </c>
      <c r="D34" s="74" t="s">
        <v>61</v>
      </c>
      <c r="E34" s="35" t="s">
        <v>110</v>
      </c>
      <c r="F34" s="34">
        <v>24</v>
      </c>
      <c r="G34" s="34" t="s">
        <v>126</v>
      </c>
      <c r="H34" s="34">
        <v>0</v>
      </c>
      <c r="I34" s="34">
        <v>0</v>
      </c>
      <c r="J34" s="34">
        <v>383.28367694100911</v>
      </c>
      <c r="K34" s="75">
        <f t="shared" si="4"/>
        <v>383.28</v>
      </c>
      <c r="L34" s="76">
        <f t="shared" si="5"/>
        <v>9198.7199999999993</v>
      </c>
      <c r="M34" s="77">
        <f t="shared" si="3"/>
        <v>3.3011430970212934E-4</v>
      </c>
    </row>
    <row r="35" spans="2:13" s="72" customFormat="1" ht="54" outlineLevel="1" x14ac:dyDescent="0.2">
      <c r="B35" s="73" t="s">
        <v>390</v>
      </c>
      <c r="C35" s="74" t="s">
        <v>1823</v>
      </c>
      <c r="D35" s="74">
        <v>93582</v>
      </c>
      <c r="E35" s="35" t="s">
        <v>926</v>
      </c>
      <c r="F35" s="34">
        <v>25</v>
      </c>
      <c r="G35" s="34" t="s">
        <v>13</v>
      </c>
      <c r="H35" s="34">
        <v>309.95591101657578</v>
      </c>
      <c r="I35" s="34">
        <v>74.443164489913286</v>
      </c>
      <c r="J35" s="34">
        <v>0.29715251358347894</v>
      </c>
      <c r="K35" s="75">
        <f t="shared" si="4"/>
        <v>384.7</v>
      </c>
      <c r="L35" s="76">
        <f t="shared" si="5"/>
        <v>9617.5</v>
      </c>
      <c r="M35" s="77">
        <f t="shared" si="3"/>
        <v>3.4514306050844348E-4</v>
      </c>
    </row>
    <row r="36" spans="2:13" s="72" customFormat="1" ht="54" outlineLevel="1" x14ac:dyDescent="0.2">
      <c r="B36" s="73" t="s">
        <v>391</v>
      </c>
      <c r="C36" s="74" t="s">
        <v>1823</v>
      </c>
      <c r="D36" s="74">
        <v>93583</v>
      </c>
      <c r="E36" s="35" t="s">
        <v>927</v>
      </c>
      <c r="F36" s="34">
        <v>15</v>
      </c>
      <c r="G36" s="34" t="s">
        <v>13</v>
      </c>
      <c r="H36" s="34">
        <v>496.6839666175332</v>
      </c>
      <c r="I36" s="34">
        <v>123.34413248615101</v>
      </c>
      <c r="J36" s="34">
        <v>0.50386730564155124</v>
      </c>
      <c r="K36" s="75">
        <f t="shared" si="4"/>
        <v>620.53</v>
      </c>
      <c r="L36" s="76">
        <f t="shared" si="5"/>
        <v>9307.9500000000007</v>
      </c>
      <c r="M36" s="77">
        <f t="shared" si="3"/>
        <v>3.3403424487232303E-4</v>
      </c>
    </row>
    <row r="37" spans="2:13" s="72" customFormat="1" ht="54" outlineLevel="1" x14ac:dyDescent="0.2">
      <c r="B37" s="73" t="s">
        <v>392</v>
      </c>
      <c r="C37" s="74" t="s">
        <v>1823</v>
      </c>
      <c r="D37" s="74">
        <v>93584</v>
      </c>
      <c r="E37" s="35" t="s">
        <v>928</v>
      </c>
      <c r="F37" s="34">
        <v>32</v>
      </c>
      <c r="G37" s="34" t="s">
        <v>13</v>
      </c>
      <c r="H37" s="34">
        <v>1007.0111095108994</v>
      </c>
      <c r="I37" s="34">
        <v>233.97530526073058</v>
      </c>
      <c r="J37" s="34">
        <v>0.41342958411614461</v>
      </c>
      <c r="K37" s="75">
        <f t="shared" si="4"/>
        <v>1241.4000000000001</v>
      </c>
      <c r="L37" s="76">
        <f t="shared" si="5"/>
        <v>39724.800000000003</v>
      </c>
      <c r="M37" s="77">
        <f t="shared" si="3"/>
        <v>1.4256032284986552E-3</v>
      </c>
    </row>
    <row r="38" spans="2:13" s="72" customFormat="1" ht="54" outlineLevel="1" x14ac:dyDescent="0.2">
      <c r="B38" s="73" t="s">
        <v>393</v>
      </c>
      <c r="C38" s="74" t="s">
        <v>1823</v>
      </c>
      <c r="D38" s="74">
        <v>93585</v>
      </c>
      <c r="E38" s="35" t="s">
        <v>929</v>
      </c>
      <c r="F38" s="34">
        <v>2.25</v>
      </c>
      <c r="G38" s="34" t="s">
        <v>13</v>
      </c>
      <c r="H38" s="34">
        <v>1405.8414614379426</v>
      </c>
      <c r="I38" s="34">
        <v>276.66190982072249</v>
      </c>
      <c r="J38" s="34">
        <v>0.28423283907984942</v>
      </c>
      <c r="K38" s="75">
        <f t="shared" si="4"/>
        <v>1682.79</v>
      </c>
      <c r="L38" s="76">
        <f t="shared" si="5"/>
        <v>3786.28</v>
      </c>
      <c r="M38" s="77">
        <f t="shared" si="3"/>
        <v>1.3587816658610966E-4</v>
      </c>
    </row>
    <row r="39" spans="2:13" s="72" customFormat="1" ht="18" outlineLevel="1" x14ac:dyDescent="0.2">
      <c r="B39" s="73" t="s">
        <v>394</v>
      </c>
      <c r="C39" s="74" t="s">
        <v>33</v>
      </c>
      <c r="D39" s="74">
        <v>98459</v>
      </c>
      <c r="E39" s="35" t="s">
        <v>930</v>
      </c>
      <c r="F39" s="34">
        <v>320.8</v>
      </c>
      <c r="G39" s="34" t="s">
        <v>13</v>
      </c>
      <c r="H39" s="34">
        <v>98.021142421116807</v>
      </c>
      <c r="I39" s="34">
        <v>14.517164782227185</v>
      </c>
      <c r="J39" s="34">
        <v>0</v>
      </c>
      <c r="K39" s="75">
        <f t="shared" si="4"/>
        <v>112.54</v>
      </c>
      <c r="L39" s="76">
        <f t="shared" si="5"/>
        <v>36102.83</v>
      </c>
      <c r="M39" s="77">
        <f t="shared" si="3"/>
        <v>1.295621652115004E-3</v>
      </c>
    </row>
    <row r="40" spans="2:13" s="72" customFormat="1" ht="18" outlineLevel="1" x14ac:dyDescent="0.2">
      <c r="B40" s="73" t="s">
        <v>395</v>
      </c>
      <c r="C40" s="74" t="s">
        <v>32</v>
      </c>
      <c r="D40" s="74">
        <v>12661</v>
      </c>
      <c r="E40" s="35" t="s">
        <v>80</v>
      </c>
      <c r="F40" s="34">
        <v>1</v>
      </c>
      <c r="G40" s="34" t="s">
        <v>2</v>
      </c>
      <c r="H40" s="34">
        <v>444.59183901889884</v>
      </c>
      <c r="I40" s="34">
        <v>1730.2544882240798</v>
      </c>
      <c r="J40" s="34">
        <v>0</v>
      </c>
      <c r="K40" s="75">
        <f t="shared" si="4"/>
        <v>2174.85</v>
      </c>
      <c r="L40" s="76">
        <f t="shared" si="5"/>
        <v>2174.85</v>
      </c>
      <c r="M40" s="77">
        <f t="shared" si="3"/>
        <v>7.8048805318096004E-5</v>
      </c>
    </row>
    <row r="41" spans="2:13" s="72" customFormat="1" ht="18" outlineLevel="1" x14ac:dyDescent="0.2">
      <c r="B41" s="73" t="s">
        <v>396</v>
      </c>
      <c r="C41" s="74" t="s">
        <v>32</v>
      </c>
      <c r="D41" s="74">
        <v>12710</v>
      </c>
      <c r="E41" s="35" t="s">
        <v>81</v>
      </c>
      <c r="F41" s="34">
        <v>12</v>
      </c>
      <c r="G41" s="34" t="s">
        <v>8</v>
      </c>
      <c r="H41" s="34">
        <v>5647.8615486106519</v>
      </c>
      <c r="I41" s="34">
        <v>0</v>
      </c>
      <c r="J41" s="34">
        <v>0</v>
      </c>
      <c r="K41" s="75">
        <f>ROUND(+H41+I41+J41,2)</f>
        <v>5647.86</v>
      </c>
      <c r="L41" s="76">
        <f>ROUND(F41*K41,2)</f>
        <v>67774.320000000007</v>
      </c>
      <c r="M41" s="77">
        <f t="shared" si="3"/>
        <v>2.4322158802889122E-3</v>
      </c>
    </row>
    <row r="42" spans="2:13" s="72" customFormat="1" ht="18" outlineLevel="1" x14ac:dyDescent="0.2">
      <c r="B42" s="73" t="s">
        <v>380</v>
      </c>
      <c r="C42" s="74"/>
      <c r="D42" s="74"/>
      <c r="E42" s="78" t="s">
        <v>83</v>
      </c>
      <c r="F42" s="34"/>
      <c r="G42" s="34"/>
      <c r="H42" s="34">
        <v>0</v>
      </c>
      <c r="I42" s="34">
        <v>0</v>
      </c>
      <c r="J42" s="34">
        <v>0</v>
      </c>
      <c r="K42" s="75"/>
      <c r="L42" s="76"/>
      <c r="M42" s="77">
        <f t="shared" si="3"/>
        <v>0</v>
      </c>
    </row>
    <row r="43" spans="2:13" s="72" customFormat="1" ht="18" outlineLevel="1" x14ac:dyDescent="0.2">
      <c r="B43" s="73" t="s">
        <v>1607</v>
      </c>
      <c r="C43" s="74" t="s">
        <v>38</v>
      </c>
      <c r="D43" s="74" t="s">
        <v>1078</v>
      </c>
      <c r="E43" s="35" t="s">
        <v>1478</v>
      </c>
      <c r="F43" s="34">
        <v>6</v>
      </c>
      <c r="G43" s="34" t="s">
        <v>8</v>
      </c>
      <c r="H43" s="34">
        <v>9389.9543306718588</v>
      </c>
      <c r="I43" s="34">
        <v>7967.3807848730476</v>
      </c>
      <c r="J43" s="34">
        <v>18087.544305081326</v>
      </c>
      <c r="K43" s="75">
        <f t="shared" ref="K43:K45" si="6">ROUND(+H43+I43+J43,2)</f>
        <v>35444.879999999997</v>
      </c>
      <c r="L43" s="76">
        <f t="shared" ref="L43:L45" si="7">ROUND(F43*K43,2)</f>
        <v>212669.28</v>
      </c>
      <c r="M43" s="77">
        <f t="shared" si="3"/>
        <v>7.6320588692827774E-3</v>
      </c>
    </row>
    <row r="44" spans="2:13" s="72" customFormat="1" ht="18" outlineLevel="1" x14ac:dyDescent="0.2">
      <c r="B44" s="73" t="s">
        <v>1608</v>
      </c>
      <c r="C44" s="74" t="s">
        <v>32</v>
      </c>
      <c r="D44" s="74">
        <v>210500</v>
      </c>
      <c r="E44" s="35" t="s">
        <v>84</v>
      </c>
      <c r="F44" s="34">
        <v>56</v>
      </c>
      <c r="G44" s="34" t="s">
        <v>2</v>
      </c>
      <c r="H44" s="34">
        <v>0</v>
      </c>
      <c r="I44" s="34">
        <v>0</v>
      </c>
      <c r="J44" s="34">
        <v>452.18860762703321</v>
      </c>
      <c r="K44" s="75">
        <f t="shared" si="6"/>
        <v>452.19</v>
      </c>
      <c r="L44" s="76">
        <f t="shared" si="7"/>
        <v>25322.639999999999</v>
      </c>
      <c r="M44" s="77">
        <f t="shared" si="3"/>
        <v>9.0875315516023198E-4</v>
      </c>
    </row>
    <row r="45" spans="2:13" s="72" customFormat="1" ht="36" outlineLevel="1" x14ac:dyDescent="0.2">
      <c r="B45" s="73" t="s">
        <v>1609</v>
      </c>
      <c r="C45" s="74" t="s">
        <v>1011</v>
      </c>
      <c r="D45" s="74" t="s">
        <v>1010</v>
      </c>
      <c r="E45" s="35" t="s">
        <v>127</v>
      </c>
      <c r="F45" s="34">
        <v>2</v>
      </c>
      <c r="G45" s="34" t="s">
        <v>2</v>
      </c>
      <c r="H45" s="34">
        <v>1205.3091787706639</v>
      </c>
      <c r="I45" s="34">
        <v>0</v>
      </c>
      <c r="J45" s="34">
        <v>0</v>
      </c>
      <c r="K45" s="75">
        <f t="shared" si="6"/>
        <v>1205.31</v>
      </c>
      <c r="L45" s="76">
        <f t="shared" si="7"/>
        <v>2410.62</v>
      </c>
      <c r="M45" s="77">
        <f t="shared" si="3"/>
        <v>8.6509879336923732E-5</v>
      </c>
    </row>
    <row r="46" spans="2:13" s="72" customFormat="1" ht="18" outlineLevel="1" x14ac:dyDescent="0.2">
      <c r="B46" s="73" t="s">
        <v>381</v>
      </c>
      <c r="C46" s="74"/>
      <c r="D46" s="74"/>
      <c r="E46" s="78" t="s">
        <v>85</v>
      </c>
      <c r="F46" s="34"/>
      <c r="G46" s="34"/>
      <c r="H46" s="34">
        <v>0</v>
      </c>
      <c r="I46" s="34">
        <v>0</v>
      </c>
      <c r="J46" s="34">
        <v>0</v>
      </c>
      <c r="K46" s="75"/>
      <c r="L46" s="76"/>
      <c r="M46" s="77">
        <f t="shared" si="3"/>
        <v>0</v>
      </c>
    </row>
    <row r="47" spans="2:13" s="72" customFormat="1" ht="36" outlineLevel="1" x14ac:dyDescent="0.2">
      <c r="B47" s="73" t="s">
        <v>1606</v>
      </c>
      <c r="C47" s="74" t="s">
        <v>38</v>
      </c>
      <c r="D47" s="74" t="s">
        <v>52</v>
      </c>
      <c r="E47" s="35" t="s">
        <v>54</v>
      </c>
      <c r="F47" s="34">
        <v>1</v>
      </c>
      <c r="G47" s="34" t="s">
        <v>2</v>
      </c>
      <c r="H47" s="34">
        <v>234.49325621330399</v>
      </c>
      <c r="I47" s="34">
        <v>7153.889892409964</v>
      </c>
      <c r="J47" s="34">
        <v>0</v>
      </c>
      <c r="K47" s="75">
        <f>ROUND(+H47+I47+J47,2)</f>
        <v>7388.38</v>
      </c>
      <c r="L47" s="76">
        <f>ROUND(F47*K47,2)</f>
        <v>7388.38</v>
      </c>
      <c r="M47" s="77">
        <f t="shared" si="3"/>
        <v>2.6514666861443971E-4</v>
      </c>
    </row>
    <row r="48" spans="2:13" s="8" customFormat="1" ht="18" outlineLevel="1" x14ac:dyDescent="0.2">
      <c r="B48" s="13"/>
      <c r="C48" s="14"/>
      <c r="D48" s="74"/>
      <c r="E48" s="15"/>
      <c r="F48" s="16"/>
      <c r="G48" s="16"/>
      <c r="H48" s="16">
        <v>0</v>
      </c>
      <c r="I48" s="16">
        <v>0</v>
      </c>
      <c r="J48" s="16">
        <v>0</v>
      </c>
      <c r="K48" s="17"/>
      <c r="L48" s="18"/>
      <c r="M48" s="19">
        <f t="shared" si="3"/>
        <v>0</v>
      </c>
    </row>
    <row r="49" spans="2:13" s="8" customFormat="1" ht="18" outlineLevel="1" x14ac:dyDescent="0.2">
      <c r="B49" s="13"/>
      <c r="C49" s="14"/>
      <c r="D49" s="74"/>
      <c r="E49" s="15"/>
      <c r="F49" s="16"/>
      <c r="G49" s="16"/>
      <c r="H49" s="16">
        <v>0</v>
      </c>
      <c r="I49" s="16">
        <v>0</v>
      </c>
      <c r="J49" s="16">
        <v>0</v>
      </c>
      <c r="K49" s="17"/>
      <c r="L49" s="18"/>
      <c r="M49" s="19">
        <f t="shared" si="3"/>
        <v>0</v>
      </c>
    </row>
    <row r="50" spans="2:13" s="8" customFormat="1" ht="25.5" customHeight="1" outlineLevel="1" x14ac:dyDescent="0.2">
      <c r="B50" s="37">
        <v>3</v>
      </c>
      <c r="C50" s="38"/>
      <c r="D50" s="38"/>
      <c r="E50" s="68" t="s">
        <v>86</v>
      </c>
      <c r="F50" s="40"/>
      <c r="G50" s="36"/>
      <c r="H50" s="41">
        <v>0</v>
      </c>
      <c r="I50" s="41">
        <v>0</v>
      </c>
      <c r="J50" s="40">
        <v>0</v>
      </c>
      <c r="K50" s="40"/>
      <c r="L50" s="42">
        <f>SUBTOTAL(9,L51:L61)</f>
        <v>565131.77999999991</v>
      </c>
      <c r="M50" s="43">
        <f t="shared" si="3"/>
        <v>2.0280874670110149E-2</v>
      </c>
    </row>
    <row r="51" spans="2:13" s="72" customFormat="1" ht="18" outlineLevel="1" x14ac:dyDescent="0.2">
      <c r="B51" s="73" t="s">
        <v>124</v>
      </c>
      <c r="C51" s="74" t="s">
        <v>23</v>
      </c>
      <c r="D51" s="74" t="s">
        <v>1479</v>
      </c>
      <c r="E51" s="35" t="s">
        <v>1481</v>
      </c>
      <c r="F51" s="34">
        <v>1</v>
      </c>
      <c r="G51" s="34" t="s">
        <v>2</v>
      </c>
      <c r="H51" s="34">
        <v>0</v>
      </c>
      <c r="I51" s="34">
        <v>28526.641304013978</v>
      </c>
      <c r="J51" s="34">
        <v>0</v>
      </c>
      <c r="K51" s="75">
        <f t="shared" ref="K51:K61" si="8">ROUND(+H51+I51+J51,2)</f>
        <v>28526.639999999999</v>
      </c>
      <c r="L51" s="76">
        <f t="shared" ref="L51:L61" si="9">ROUND(F51*K51,2)</f>
        <v>28526.639999999999</v>
      </c>
      <c r="M51" s="77">
        <f t="shared" si="3"/>
        <v>1.0237350491939261E-3</v>
      </c>
    </row>
    <row r="52" spans="2:13" s="72" customFormat="1" ht="18" outlineLevel="1" x14ac:dyDescent="0.2">
      <c r="B52" s="73" t="s">
        <v>398</v>
      </c>
      <c r="C52" s="74" t="s">
        <v>23</v>
      </c>
      <c r="D52" s="74" t="s">
        <v>1480</v>
      </c>
      <c r="E52" s="35" t="s">
        <v>1482</v>
      </c>
      <c r="F52" s="34">
        <v>1</v>
      </c>
      <c r="G52" s="34" t="s">
        <v>2</v>
      </c>
      <c r="H52" s="34">
        <v>0</v>
      </c>
      <c r="I52" s="34">
        <v>9592.8583189449182</v>
      </c>
      <c r="J52" s="34">
        <v>0</v>
      </c>
      <c r="K52" s="75">
        <f t="shared" si="8"/>
        <v>9592.86</v>
      </c>
      <c r="L52" s="76">
        <f t="shared" si="9"/>
        <v>9592.86</v>
      </c>
      <c r="M52" s="77">
        <f t="shared" si="3"/>
        <v>3.4425880524346529E-4</v>
      </c>
    </row>
    <row r="53" spans="2:13" s="72" customFormat="1" ht="18" outlineLevel="1" x14ac:dyDescent="0.2">
      <c r="B53" s="73" t="s">
        <v>399</v>
      </c>
      <c r="C53" s="74" t="s">
        <v>23</v>
      </c>
      <c r="D53" s="74" t="s">
        <v>1490</v>
      </c>
      <c r="E53" s="35" t="s">
        <v>1483</v>
      </c>
      <c r="F53" s="34">
        <v>1</v>
      </c>
      <c r="G53" s="34" t="s">
        <v>2</v>
      </c>
      <c r="H53" s="34">
        <v>0</v>
      </c>
      <c r="I53" s="34">
        <v>103912.94203269223</v>
      </c>
      <c r="J53" s="34">
        <v>0</v>
      </c>
      <c r="K53" s="75">
        <f t="shared" si="8"/>
        <v>103912.94</v>
      </c>
      <c r="L53" s="76">
        <f t="shared" si="9"/>
        <v>103912.94</v>
      </c>
      <c r="M53" s="77">
        <f t="shared" si="3"/>
        <v>3.7291219275310903E-3</v>
      </c>
    </row>
    <row r="54" spans="2:13" s="72" customFormat="1" ht="18" outlineLevel="1" x14ac:dyDescent="0.2">
      <c r="B54" s="73" t="s">
        <v>400</v>
      </c>
      <c r="C54" s="74" t="s">
        <v>23</v>
      </c>
      <c r="D54" s="74" t="s">
        <v>1491</v>
      </c>
      <c r="E54" s="35" t="s">
        <v>1484</v>
      </c>
      <c r="F54" s="34">
        <v>1</v>
      </c>
      <c r="G54" s="34" t="s">
        <v>2</v>
      </c>
      <c r="H54" s="34">
        <v>0</v>
      </c>
      <c r="I54" s="34">
        <v>56239.343114299299</v>
      </c>
      <c r="J54" s="34">
        <v>0</v>
      </c>
      <c r="K54" s="75">
        <f t="shared" si="8"/>
        <v>56239.34</v>
      </c>
      <c r="L54" s="76">
        <f t="shared" si="9"/>
        <v>56239.34</v>
      </c>
      <c r="M54" s="77">
        <f t="shared" ref="M54:M85" si="10">+L54/$L$851</f>
        <v>2.0182602473173823E-3</v>
      </c>
    </row>
    <row r="55" spans="2:13" s="72" customFormat="1" ht="18" outlineLevel="1" x14ac:dyDescent="0.2">
      <c r="B55" s="73" t="s">
        <v>401</v>
      </c>
      <c r="C55" s="74" t="s">
        <v>23</v>
      </c>
      <c r="D55" s="74" t="s">
        <v>1492</v>
      </c>
      <c r="E55" s="35" t="s">
        <v>1485</v>
      </c>
      <c r="F55" s="34">
        <v>1</v>
      </c>
      <c r="G55" s="34" t="s">
        <v>2</v>
      </c>
      <c r="H55" s="34">
        <v>0</v>
      </c>
      <c r="I55" s="34">
        <v>106393.51953738909</v>
      </c>
      <c r="J55" s="34">
        <v>0</v>
      </c>
      <c r="K55" s="75">
        <f t="shared" si="8"/>
        <v>106393.52</v>
      </c>
      <c r="L55" s="76">
        <f t="shared" si="9"/>
        <v>106393.52</v>
      </c>
      <c r="M55" s="77">
        <f t="shared" si="10"/>
        <v>3.8181424602096487E-3</v>
      </c>
    </row>
    <row r="56" spans="2:13" s="72" customFormat="1" ht="18" outlineLevel="1" x14ac:dyDescent="0.2">
      <c r="B56" s="73" t="s">
        <v>402</v>
      </c>
      <c r="C56" s="74" t="s">
        <v>23</v>
      </c>
      <c r="D56" s="74" t="s">
        <v>1493</v>
      </c>
      <c r="E56" s="35" t="s">
        <v>1486</v>
      </c>
      <c r="F56" s="34">
        <v>1</v>
      </c>
      <c r="G56" s="34" t="s">
        <v>2</v>
      </c>
      <c r="H56" s="34">
        <v>0</v>
      </c>
      <c r="I56" s="34">
        <v>132772.91093889985</v>
      </c>
      <c r="J56" s="34">
        <v>0</v>
      </c>
      <c r="K56" s="75">
        <f t="shared" si="8"/>
        <v>132772.91</v>
      </c>
      <c r="L56" s="76">
        <f t="shared" si="9"/>
        <v>132772.91</v>
      </c>
      <c r="M56" s="77">
        <f t="shared" si="10"/>
        <v>4.7648191848206007E-3</v>
      </c>
    </row>
    <row r="57" spans="2:13" s="72" customFormat="1" ht="25.5" customHeight="1" outlineLevel="1" x14ac:dyDescent="0.2">
      <c r="B57" s="73" t="s">
        <v>403</v>
      </c>
      <c r="C57" s="74" t="s">
        <v>23</v>
      </c>
      <c r="D57" s="74" t="s">
        <v>1494</v>
      </c>
      <c r="E57" s="35" t="s">
        <v>1487</v>
      </c>
      <c r="F57" s="34">
        <v>1</v>
      </c>
      <c r="G57" s="34" t="s">
        <v>2</v>
      </c>
      <c r="H57" s="34">
        <v>0</v>
      </c>
      <c r="I57" s="34">
        <v>72350.177220325306</v>
      </c>
      <c r="J57" s="34">
        <v>0</v>
      </c>
      <c r="K57" s="75">
        <f t="shared" si="8"/>
        <v>72350.179999999993</v>
      </c>
      <c r="L57" s="76">
        <f t="shared" si="9"/>
        <v>72350.179999999993</v>
      </c>
      <c r="M57" s="77">
        <f t="shared" si="10"/>
        <v>2.5964296910357967E-3</v>
      </c>
    </row>
    <row r="58" spans="2:13" s="72" customFormat="1" ht="25.5" customHeight="1" outlineLevel="1" x14ac:dyDescent="0.2">
      <c r="B58" s="73" t="s">
        <v>404</v>
      </c>
      <c r="C58" s="74" t="s">
        <v>23</v>
      </c>
      <c r="D58" s="74" t="s">
        <v>1495</v>
      </c>
      <c r="E58" s="35" t="s">
        <v>1488</v>
      </c>
      <c r="F58" s="34">
        <v>1</v>
      </c>
      <c r="G58" s="34" t="s">
        <v>2</v>
      </c>
      <c r="H58" s="34">
        <v>0</v>
      </c>
      <c r="I58" s="34">
        <v>12919.674503629518</v>
      </c>
      <c r="J58" s="34">
        <v>0</v>
      </c>
      <c r="K58" s="75">
        <f t="shared" si="8"/>
        <v>12919.67</v>
      </c>
      <c r="L58" s="76">
        <f t="shared" si="9"/>
        <v>12919.67</v>
      </c>
      <c r="M58" s="77">
        <f t="shared" si="10"/>
        <v>4.636479796786194E-4</v>
      </c>
    </row>
    <row r="59" spans="2:13" s="72" customFormat="1" ht="25.5" customHeight="1" outlineLevel="1" x14ac:dyDescent="0.2">
      <c r="B59" s="73" t="s">
        <v>405</v>
      </c>
      <c r="C59" s="74" t="s">
        <v>23</v>
      </c>
      <c r="D59" s="74" t="s">
        <v>1496</v>
      </c>
      <c r="E59" s="35" t="s">
        <v>1489</v>
      </c>
      <c r="F59" s="34">
        <v>1</v>
      </c>
      <c r="G59" s="34" t="s">
        <v>2</v>
      </c>
      <c r="H59" s="34">
        <v>0</v>
      </c>
      <c r="I59" s="34">
        <v>9592.8583189449182</v>
      </c>
      <c r="J59" s="34">
        <v>0</v>
      </c>
      <c r="K59" s="75">
        <f t="shared" si="8"/>
        <v>9592.86</v>
      </c>
      <c r="L59" s="76">
        <f t="shared" si="9"/>
        <v>9592.86</v>
      </c>
      <c r="M59" s="77">
        <f t="shared" si="10"/>
        <v>3.4425880524346529E-4</v>
      </c>
    </row>
    <row r="60" spans="2:13" s="72" customFormat="1" ht="72" outlineLevel="1" x14ac:dyDescent="0.2">
      <c r="B60" s="73" t="s">
        <v>406</v>
      </c>
      <c r="C60" s="74" t="s">
        <v>33</v>
      </c>
      <c r="D60" s="74">
        <v>100982</v>
      </c>
      <c r="E60" s="35" t="s">
        <v>87</v>
      </c>
      <c r="F60" s="34">
        <v>386.2</v>
      </c>
      <c r="G60" s="34" t="s">
        <v>14</v>
      </c>
      <c r="H60" s="34">
        <v>4.0550725782246761</v>
      </c>
      <c r="I60" s="34">
        <v>1.9353755486981412</v>
      </c>
      <c r="J60" s="34">
        <v>4.9152394887571838</v>
      </c>
      <c r="K60" s="75">
        <f t="shared" si="8"/>
        <v>10.91</v>
      </c>
      <c r="L60" s="76">
        <f t="shared" si="9"/>
        <v>4213.4399999999996</v>
      </c>
      <c r="M60" s="77">
        <f t="shared" si="10"/>
        <v>1.512076503112759E-4</v>
      </c>
    </row>
    <row r="61" spans="2:13" s="72" customFormat="1" ht="36" outlineLevel="1" x14ac:dyDescent="0.2">
      <c r="B61" s="73" t="s">
        <v>1586</v>
      </c>
      <c r="C61" s="74" t="s">
        <v>33</v>
      </c>
      <c r="D61" s="74">
        <v>97918</v>
      </c>
      <c r="E61" s="35" t="s">
        <v>940</v>
      </c>
      <c r="F61" s="34">
        <v>11586</v>
      </c>
      <c r="G61" s="34" t="s">
        <v>31</v>
      </c>
      <c r="H61" s="34">
        <v>1.1500318999249883</v>
      </c>
      <c r="I61" s="34">
        <v>0.42216360883322346</v>
      </c>
      <c r="J61" s="34">
        <v>0.90255668095378827</v>
      </c>
      <c r="K61" s="75">
        <f t="shared" si="8"/>
        <v>2.4700000000000002</v>
      </c>
      <c r="L61" s="76">
        <f t="shared" si="9"/>
        <v>28617.42</v>
      </c>
      <c r="M61" s="77">
        <f t="shared" si="10"/>
        <v>1.0269928695248807E-3</v>
      </c>
    </row>
    <row r="62" spans="2:13" s="8" customFormat="1" ht="18" outlineLevel="1" x14ac:dyDescent="0.2">
      <c r="B62" s="13"/>
      <c r="C62" s="14"/>
      <c r="D62" s="14"/>
      <c r="E62" s="15"/>
      <c r="F62" s="16"/>
      <c r="G62" s="16"/>
      <c r="H62" s="16">
        <v>0</v>
      </c>
      <c r="I62" s="16">
        <v>0</v>
      </c>
      <c r="J62" s="16">
        <v>0</v>
      </c>
      <c r="K62" s="17"/>
      <c r="L62" s="18"/>
      <c r="M62" s="19">
        <f t="shared" si="10"/>
        <v>0</v>
      </c>
    </row>
    <row r="63" spans="2:13" s="8" customFormat="1" ht="18" outlineLevel="1" x14ac:dyDescent="0.2">
      <c r="B63" s="13"/>
      <c r="C63" s="14"/>
      <c r="D63" s="14"/>
      <c r="E63" s="15"/>
      <c r="F63" s="16"/>
      <c r="G63" s="16"/>
      <c r="H63" s="16">
        <v>0</v>
      </c>
      <c r="I63" s="16">
        <v>0</v>
      </c>
      <c r="J63" s="16">
        <v>0</v>
      </c>
      <c r="K63" s="17"/>
      <c r="L63" s="18"/>
      <c r="M63" s="19">
        <f t="shared" si="10"/>
        <v>0</v>
      </c>
    </row>
    <row r="64" spans="2:13" s="8" customFormat="1" ht="25.35" customHeight="1" outlineLevel="1" x14ac:dyDescent="0.2">
      <c r="B64" s="37">
        <v>4</v>
      </c>
      <c r="C64" s="38"/>
      <c r="D64" s="38"/>
      <c r="E64" s="68" t="s">
        <v>89</v>
      </c>
      <c r="F64" s="40"/>
      <c r="G64" s="36"/>
      <c r="H64" s="41">
        <v>0</v>
      </c>
      <c r="I64" s="41">
        <v>0</v>
      </c>
      <c r="J64" s="40">
        <v>0</v>
      </c>
      <c r="K64" s="40"/>
      <c r="L64" s="42">
        <f>SUBTOTAL(9,L65:L109)</f>
        <v>2236867.2100000009</v>
      </c>
      <c r="M64" s="43">
        <f t="shared" si="10"/>
        <v>8.0274415888784353E-2</v>
      </c>
    </row>
    <row r="65" spans="2:13" s="8" customFormat="1" ht="25.35" customHeight="1" outlineLevel="1" x14ac:dyDescent="0.2">
      <c r="B65" s="48" t="s">
        <v>407</v>
      </c>
      <c r="C65" s="49"/>
      <c r="D65" s="49"/>
      <c r="E65" s="70" t="s">
        <v>88</v>
      </c>
      <c r="F65" s="50"/>
      <c r="G65" s="51"/>
      <c r="H65" s="52">
        <v>0</v>
      </c>
      <c r="I65" s="52">
        <v>0</v>
      </c>
      <c r="J65" s="50">
        <v>0</v>
      </c>
      <c r="K65" s="50"/>
      <c r="L65" s="53">
        <f>SUBTOTAL(9,L66:L84)</f>
        <v>1438916.9900000005</v>
      </c>
      <c r="M65" s="54">
        <f t="shared" si="10"/>
        <v>5.1638389783852094E-2</v>
      </c>
    </row>
    <row r="66" spans="2:13" s="72" customFormat="1" ht="18" outlineLevel="1" x14ac:dyDescent="0.2">
      <c r="B66" s="73" t="s">
        <v>408</v>
      </c>
      <c r="C66" s="74"/>
      <c r="D66" s="74"/>
      <c r="E66" s="78" t="s">
        <v>1012</v>
      </c>
      <c r="F66" s="34"/>
      <c r="G66" s="34"/>
      <c r="H66" s="34">
        <v>0</v>
      </c>
      <c r="I66" s="34">
        <v>0</v>
      </c>
      <c r="J66" s="34">
        <v>0</v>
      </c>
      <c r="K66" s="75"/>
      <c r="L66" s="76"/>
      <c r="M66" s="77">
        <f t="shared" si="10"/>
        <v>0</v>
      </c>
    </row>
    <row r="67" spans="2:13" s="72" customFormat="1" ht="36" outlineLevel="1" x14ac:dyDescent="0.2">
      <c r="B67" s="73" t="s">
        <v>1587</v>
      </c>
      <c r="C67" s="74" t="s">
        <v>920</v>
      </c>
      <c r="D67" s="74" t="s">
        <v>69</v>
      </c>
      <c r="E67" s="35" t="s">
        <v>120</v>
      </c>
      <c r="F67" s="34">
        <v>3</v>
      </c>
      <c r="G67" s="34" t="s">
        <v>2</v>
      </c>
      <c r="H67" s="34">
        <v>0</v>
      </c>
      <c r="I67" s="34">
        <v>0</v>
      </c>
      <c r="J67" s="34">
        <v>9689.7558777221384</v>
      </c>
      <c r="K67" s="75">
        <f t="shared" ref="K67:K69" si="11">ROUND(+H67+I67+J67,2)</f>
        <v>9689.76</v>
      </c>
      <c r="L67" s="76">
        <f t="shared" ref="L67:L69" si="12">ROUND(F67*K67,2)</f>
        <v>29069.279999999999</v>
      </c>
      <c r="M67" s="77">
        <f t="shared" si="10"/>
        <v>1.0432087617340147E-3</v>
      </c>
    </row>
    <row r="68" spans="2:13" s="72" customFormat="1" ht="36" outlineLevel="1" x14ac:dyDescent="0.2">
      <c r="B68" s="73" t="s">
        <v>1588</v>
      </c>
      <c r="C68" s="74" t="s">
        <v>920</v>
      </c>
      <c r="D68" s="74" t="s">
        <v>70</v>
      </c>
      <c r="E68" s="35" t="s">
        <v>121</v>
      </c>
      <c r="F68" s="34">
        <v>90</v>
      </c>
      <c r="G68" s="34" t="s">
        <v>1021</v>
      </c>
      <c r="H68" s="34">
        <v>0</v>
      </c>
      <c r="I68" s="34">
        <v>0</v>
      </c>
      <c r="J68" s="34">
        <v>498.84298777902859</v>
      </c>
      <c r="K68" s="75">
        <f t="shared" si="11"/>
        <v>498.84</v>
      </c>
      <c r="L68" s="76">
        <f t="shared" si="12"/>
        <v>44895.6</v>
      </c>
      <c r="M68" s="77">
        <f t="shared" si="10"/>
        <v>1.611167641004718E-3</v>
      </c>
    </row>
    <row r="69" spans="2:13" s="72" customFormat="1" ht="36" outlineLevel="1" x14ac:dyDescent="0.2">
      <c r="B69" s="73" t="s">
        <v>1589</v>
      </c>
      <c r="C69" s="74" t="s">
        <v>920</v>
      </c>
      <c r="D69" s="74" t="s">
        <v>71</v>
      </c>
      <c r="E69" s="35" t="s">
        <v>122</v>
      </c>
      <c r="F69" s="34">
        <v>90</v>
      </c>
      <c r="G69" s="34" t="s">
        <v>123</v>
      </c>
      <c r="H69" s="34">
        <v>0</v>
      </c>
      <c r="I69" s="34">
        <v>1337.1863111256553</v>
      </c>
      <c r="J69" s="34">
        <v>0</v>
      </c>
      <c r="K69" s="75">
        <f t="shared" si="11"/>
        <v>1337.19</v>
      </c>
      <c r="L69" s="76">
        <f t="shared" si="12"/>
        <v>120347.1</v>
      </c>
      <c r="M69" s="77">
        <f t="shared" si="10"/>
        <v>4.3188943506436914E-3</v>
      </c>
    </row>
    <row r="70" spans="2:13" s="72" customFormat="1" ht="54" outlineLevel="1" x14ac:dyDescent="0.2">
      <c r="B70" s="73" t="s">
        <v>1590</v>
      </c>
      <c r="C70" s="74" t="s">
        <v>33</v>
      </c>
      <c r="D70" s="74">
        <v>99059</v>
      </c>
      <c r="E70" s="35" t="s">
        <v>94</v>
      </c>
      <c r="F70" s="34">
        <v>383.1</v>
      </c>
      <c r="G70" s="34" t="s">
        <v>1</v>
      </c>
      <c r="H70" s="34">
        <v>51.191816438331742</v>
      </c>
      <c r="I70" s="34">
        <v>35.560831296784265</v>
      </c>
      <c r="J70" s="34">
        <v>0</v>
      </c>
      <c r="K70" s="75">
        <f t="shared" ref="K70:K81" si="13">ROUND(+H70+I70+J70,2)</f>
        <v>86.75</v>
      </c>
      <c r="L70" s="76">
        <f t="shared" ref="L70:L81" si="14">ROUND(F70*K70,2)</f>
        <v>33233.93</v>
      </c>
      <c r="M70" s="77">
        <f t="shared" si="10"/>
        <v>1.192665486137081E-3</v>
      </c>
    </row>
    <row r="71" spans="2:13" s="72" customFormat="1" ht="36" outlineLevel="1" x14ac:dyDescent="0.2">
      <c r="B71" s="73" t="s">
        <v>1591</v>
      </c>
      <c r="C71" s="74" t="s">
        <v>920</v>
      </c>
      <c r="D71" s="74" t="s">
        <v>64</v>
      </c>
      <c r="E71" s="35" t="s">
        <v>117</v>
      </c>
      <c r="F71" s="34">
        <v>2</v>
      </c>
      <c r="G71" s="34" t="s">
        <v>2</v>
      </c>
      <c r="H71" s="34">
        <v>0</v>
      </c>
      <c r="I71" s="34">
        <v>0</v>
      </c>
      <c r="J71" s="34">
        <v>22712.141793655512</v>
      </c>
      <c r="K71" s="75">
        <f t="shared" si="13"/>
        <v>22712.14</v>
      </c>
      <c r="L71" s="76">
        <f t="shared" si="14"/>
        <v>45424.28</v>
      </c>
      <c r="M71" s="77">
        <f t="shared" si="10"/>
        <v>1.6301403712599407E-3</v>
      </c>
    </row>
    <row r="72" spans="2:13" s="72" customFormat="1" ht="36" outlineLevel="1" x14ac:dyDescent="0.2">
      <c r="B72" s="73" t="s">
        <v>1592</v>
      </c>
      <c r="C72" s="74" t="s">
        <v>920</v>
      </c>
      <c r="D72" s="74" t="s">
        <v>65</v>
      </c>
      <c r="E72" s="35" t="s">
        <v>1826</v>
      </c>
      <c r="F72" s="34">
        <v>720</v>
      </c>
      <c r="G72" s="34" t="s">
        <v>1</v>
      </c>
      <c r="H72" s="34">
        <v>0</v>
      </c>
      <c r="I72" s="34">
        <v>0</v>
      </c>
      <c r="J72" s="34">
        <v>235.00839473322711</v>
      </c>
      <c r="K72" s="75">
        <f t="shared" si="13"/>
        <v>235.01</v>
      </c>
      <c r="L72" s="76">
        <f t="shared" si="14"/>
        <v>169207.2</v>
      </c>
      <c r="M72" s="77">
        <f t="shared" si="10"/>
        <v>6.0723359363726859E-3</v>
      </c>
    </row>
    <row r="73" spans="2:13" s="72" customFormat="1" ht="36" outlineLevel="1" x14ac:dyDescent="0.2">
      <c r="B73" s="73" t="s">
        <v>1593</v>
      </c>
      <c r="C73" s="74" t="s">
        <v>920</v>
      </c>
      <c r="D73" s="74" t="s">
        <v>66</v>
      </c>
      <c r="E73" s="35" t="s">
        <v>1827</v>
      </c>
      <c r="F73" s="34">
        <v>2047.5</v>
      </c>
      <c r="G73" s="34" t="s">
        <v>1</v>
      </c>
      <c r="H73" s="34">
        <v>0</v>
      </c>
      <c r="I73" s="34">
        <v>0</v>
      </c>
      <c r="J73" s="34">
        <v>272.0268993347849</v>
      </c>
      <c r="K73" s="75">
        <f t="shared" si="13"/>
        <v>272.02999999999997</v>
      </c>
      <c r="L73" s="76">
        <f t="shared" si="14"/>
        <v>556981.43000000005</v>
      </c>
      <c r="M73" s="77">
        <f t="shared" si="10"/>
        <v>1.998838319693989E-2</v>
      </c>
    </row>
    <row r="74" spans="2:13" s="72" customFormat="1" ht="18" outlineLevel="1" x14ac:dyDescent="0.2">
      <c r="B74" s="73" t="s">
        <v>1594</v>
      </c>
      <c r="C74" s="74" t="s">
        <v>38</v>
      </c>
      <c r="D74" s="74" t="s">
        <v>1019</v>
      </c>
      <c r="E74" s="35" t="s">
        <v>1824</v>
      </c>
      <c r="F74" s="34">
        <v>720</v>
      </c>
      <c r="G74" s="34" t="s">
        <v>1</v>
      </c>
      <c r="H74" s="34">
        <v>36.806695702920003</v>
      </c>
      <c r="I74" s="34">
        <v>0</v>
      </c>
      <c r="J74" s="34">
        <v>0</v>
      </c>
      <c r="K74" s="75">
        <f t="shared" si="13"/>
        <v>36.81</v>
      </c>
      <c r="L74" s="76">
        <f t="shared" si="14"/>
        <v>26503.200000000001</v>
      </c>
      <c r="M74" s="77">
        <f t="shared" si="10"/>
        <v>9.511198919955685E-4</v>
      </c>
    </row>
    <row r="75" spans="2:13" s="72" customFormat="1" ht="18" outlineLevel="1" x14ac:dyDescent="0.2">
      <c r="B75" s="73" t="s">
        <v>1595</v>
      </c>
      <c r="C75" s="74" t="s">
        <v>38</v>
      </c>
      <c r="D75" s="74" t="s">
        <v>1020</v>
      </c>
      <c r="E75" s="35" t="s">
        <v>1825</v>
      </c>
      <c r="F75" s="34">
        <v>2047.5</v>
      </c>
      <c r="G75" s="34" t="s">
        <v>1</v>
      </c>
      <c r="H75" s="34">
        <v>58.869740648487998</v>
      </c>
      <c r="I75" s="34">
        <v>0</v>
      </c>
      <c r="J75" s="34">
        <v>0</v>
      </c>
      <c r="K75" s="75">
        <f t="shared" ref="K75" si="15">ROUND(+H75+I75+J75,2)</f>
        <v>58.87</v>
      </c>
      <c r="L75" s="76">
        <f t="shared" ref="L75" si="16">ROUND(F75*K75,2)</f>
        <v>120536.33</v>
      </c>
      <c r="M75" s="77">
        <f t="shared" si="10"/>
        <v>4.3256852444664116E-3</v>
      </c>
    </row>
    <row r="76" spans="2:13" s="72" customFormat="1" ht="18" outlineLevel="1" x14ac:dyDescent="0.2">
      <c r="B76" s="73" t="s">
        <v>1596</v>
      </c>
      <c r="C76" s="74" t="s">
        <v>33</v>
      </c>
      <c r="D76" s="74">
        <v>95579</v>
      </c>
      <c r="E76" s="35" t="s">
        <v>931</v>
      </c>
      <c r="F76" s="34">
        <v>18892.8</v>
      </c>
      <c r="G76" s="34" t="s">
        <v>0</v>
      </c>
      <c r="H76" s="34">
        <v>9.3807459104185149</v>
      </c>
      <c r="I76" s="34">
        <v>0.26659313422148528</v>
      </c>
      <c r="J76" s="34">
        <v>0</v>
      </c>
      <c r="K76" s="75">
        <f t="shared" si="13"/>
        <v>9.65</v>
      </c>
      <c r="L76" s="76">
        <f t="shared" si="14"/>
        <v>182315.51999999999</v>
      </c>
      <c r="M76" s="77">
        <f t="shared" si="10"/>
        <v>6.5427539954237939E-3</v>
      </c>
    </row>
    <row r="77" spans="2:13" s="72" customFormat="1" ht="36" outlineLevel="1" x14ac:dyDescent="0.2">
      <c r="B77" s="73" t="s">
        <v>1597</v>
      </c>
      <c r="C77" s="74" t="s">
        <v>33</v>
      </c>
      <c r="D77" s="74">
        <v>95584</v>
      </c>
      <c r="E77" s="35" t="s">
        <v>932</v>
      </c>
      <c r="F77" s="34">
        <v>2538.5500000000002</v>
      </c>
      <c r="G77" s="34" t="s">
        <v>0</v>
      </c>
      <c r="H77" s="34">
        <v>14.190174584421616</v>
      </c>
      <c r="I77" s="34">
        <v>2.912879743630381</v>
      </c>
      <c r="J77" s="34">
        <v>0</v>
      </c>
      <c r="K77" s="75">
        <f t="shared" si="13"/>
        <v>17.100000000000001</v>
      </c>
      <c r="L77" s="76">
        <f t="shared" si="14"/>
        <v>43409.21</v>
      </c>
      <c r="M77" s="77">
        <f t="shared" si="10"/>
        <v>1.5578255881106037E-3</v>
      </c>
    </row>
    <row r="78" spans="2:13" s="72" customFormat="1" ht="36" outlineLevel="1" x14ac:dyDescent="0.2">
      <c r="B78" s="73" t="s">
        <v>1598</v>
      </c>
      <c r="C78" s="74" t="s">
        <v>33</v>
      </c>
      <c r="D78" s="74">
        <v>95601</v>
      </c>
      <c r="E78" s="35" t="s">
        <v>933</v>
      </c>
      <c r="F78" s="34">
        <v>123</v>
      </c>
      <c r="G78" s="34" t="s">
        <v>2</v>
      </c>
      <c r="H78" s="34">
        <v>6.87669837363112</v>
      </c>
      <c r="I78" s="34">
        <v>20.044554467297051</v>
      </c>
      <c r="J78" s="34">
        <v>0.89873681714782949</v>
      </c>
      <c r="K78" s="75">
        <f t="shared" si="13"/>
        <v>27.82</v>
      </c>
      <c r="L78" s="76">
        <f t="shared" si="14"/>
        <v>3421.86</v>
      </c>
      <c r="M78" s="77">
        <f t="shared" si="10"/>
        <v>1.2280023218418743E-4</v>
      </c>
    </row>
    <row r="79" spans="2:13" s="72" customFormat="1" ht="54" outlineLevel="1" x14ac:dyDescent="0.2">
      <c r="B79" s="73" t="s">
        <v>1599</v>
      </c>
      <c r="C79" s="74" t="s">
        <v>33</v>
      </c>
      <c r="D79" s="74">
        <v>100977</v>
      </c>
      <c r="E79" s="35" t="s">
        <v>939</v>
      </c>
      <c r="F79" s="34">
        <v>246.85</v>
      </c>
      <c r="G79" s="34" t="s">
        <v>14</v>
      </c>
      <c r="H79" s="34">
        <v>3.4382524191063526</v>
      </c>
      <c r="I79" s="34">
        <v>2.0056472444787055</v>
      </c>
      <c r="J79" s="34">
        <v>4.2978155238829414</v>
      </c>
      <c r="K79" s="75">
        <f t="shared" si="13"/>
        <v>9.74</v>
      </c>
      <c r="L79" s="76">
        <f t="shared" si="14"/>
        <v>2404.3200000000002</v>
      </c>
      <c r="M79" s="77">
        <f t="shared" si="10"/>
        <v>8.6283791343037269E-5</v>
      </c>
    </row>
    <row r="80" spans="2:13" s="72" customFormat="1" ht="36" outlineLevel="1" x14ac:dyDescent="0.2">
      <c r="B80" s="73" t="s">
        <v>1600</v>
      </c>
      <c r="C80" s="74" t="s">
        <v>33</v>
      </c>
      <c r="D80" s="74">
        <v>97918</v>
      </c>
      <c r="E80" s="35" t="s">
        <v>940</v>
      </c>
      <c r="F80" s="34">
        <v>7405.5</v>
      </c>
      <c r="G80" s="34" t="s">
        <v>31</v>
      </c>
      <c r="H80" s="34">
        <v>1.1500318999249883</v>
      </c>
      <c r="I80" s="34">
        <v>0.42216360883322346</v>
      </c>
      <c r="J80" s="34">
        <v>0.90255668095378827</v>
      </c>
      <c r="K80" s="75">
        <f t="shared" si="13"/>
        <v>2.4700000000000002</v>
      </c>
      <c r="L80" s="76">
        <f t="shared" si="14"/>
        <v>18291.59</v>
      </c>
      <c r="M80" s="77">
        <f t="shared" si="10"/>
        <v>6.5642998223713444E-4</v>
      </c>
    </row>
    <row r="81" spans="2:15" s="72" customFormat="1" ht="36" outlineLevel="1" x14ac:dyDescent="0.2">
      <c r="B81" s="73" t="s">
        <v>1601</v>
      </c>
      <c r="C81" s="74" t="s">
        <v>920</v>
      </c>
      <c r="D81" s="74" t="s">
        <v>67</v>
      </c>
      <c r="E81" s="35" t="s">
        <v>118</v>
      </c>
      <c r="F81" s="34">
        <v>1</v>
      </c>
      <c r="G81" s="34" t="s">
        <v>2</v>
      </c>
      <c r="H81" s="34">
        <v>0</v>
      </c>
      <c r="I81" s="34">
        <v>0</v>
      </c>
      <c r="J81" s="34">
        <v>14814.560097495181</v>
      </c>
      <c r="K81" s="75">
        <f t="shared" si="13"/>
        <v>14814.56</v>
      </c>
      <c r="L81" s="76">
        <f t="shared" si="14"/>
        <v>14814.56</v>
      </c>
      <c r="M81" s="77">
        <f t="shared" si="10"/>
        <v>5.3164986519219819E-4</v>
      </c>
    </row>
    <row r="82" spans="2:15" s="72" customFormat="1" ht="36" outlineLevel="1" x14ac:dyDescent="0.2">
      <c r="B82" s="73" t="s">
        <v>1602</v>
      </c>
      <c r="C82" s="74" t="s">
        <v>920</v>
      </c>
      <c r="D82" s="74" t="s">
        <v>68</v>
      </c>
      <c r="E82" s="35" t="s">
        <v>119</v>
      </c>
      <c r="F82" s="34">
        <v>1</v>
      </c>
      <c r="G82" s="34" t="s">
        <v>2</v>
      </c>
      <c r="H82" s="34">
        <v>15789.737129029139</v>
      </c>
      <c r="I82" s="34">
        <v>0</v>
      </c>
      <c r="J82" s="34">
        <v>0</v>
      </c>
      <c r="K82" s="75">
        <f t="shared" ref="K82" si="17">ROUND(+H82+I82+J82,2)</f>
        <v>15789.74</v>
      </c>
      <c r="L82" s="76">
        <f t="shared" ref="L82" si="18">ROUND(F82*K82,2)</f>
        <v>15789.74</v>
      </c>
      <c r="M82" s="77">
        <f t="shared" si="10"/>
        <v>5.6664613342683552E-4</v>
      </c>
    </row>
    <row r="83" spans="2:15" s="72" customFormat="1" ht="18" outlineLevel="1" x14ac:dyDescent="0.2">
      <c r="B83" s="73" t="s">
        <v>409</v>
      </c>
      <c r="C83" s="74"/>
      <c r="D83" s="74"/>
      <c r="E83" s="78" t="s">
        <v>1013</v>
      </c>
      <c r="F83" s="34"/>
      <c r="G83" s="34"/>
      <c r="H83" s="34">
        <v>0</v>
      </c>
      <c r="I83" s="34">
        <v>0</v>
      </c>
      <c r="J83" s="34">
        <v>0</v>
      </c>
      <c r="K83" s="75"/>
      <c r="L83" s="76"/>
      <c r="M83" s="77">
        <f t="shared" si="10"/>
        <v>0</v>
      </c>
    </row>
    <row r="84" spans="2:15" s="72" customFormat="1" ht="36" outlineLevel="1" x14ac:dyDescent="0.2">
      <c r="B84" s="73" t="s">
        <v>1610</v>
      </c>
      <c r="C84" s="74" t="s">
        <v>33</v>
      </c>
      <c r="D84" s="74">
        <v>101174</v>
      </c>
      <c r="E84" s="35" t="s">
        <v>1014</v>
      </c>
      <c r="F84" s="34">
        <v>112</v>
      </c>
      <c r="G84" s="34" t="s">
        <v>1</v>
      </c>
      <c r="H84" s="34">
        <v>62.159828483806969</v>
      </c>
      <c r="I84" s="34">
        <v>47.140024413645655</v>
      </c>
      <c r="J84" s="34">
        <v>0.27084892585536807</v>
      </c>
      <c r="K84" s="75">
        <f t="shared" ref="K84" si="19">ROUND(+H84+I84+J84,2)</f>
        <v>109.57</v>
      </c>
      <c r="L84" s="76">
        <f t="shared" ref="L84" si="20">ROUND(F84*K84,2)</f>
        <v>12271.84</v>
      </c>
      <c r="M84" s="77">
        <f t="shared" si="10"/>
        <v>4.4039931538028982E-4</v>
      </c>
    </row>
    <row r="85" spans="2:15" s="8" customFormat="1" ht="18" outlineLevel="1" x14ac:dyDescent="0.2">
      <c r="B85" s="13"/>
      <c r="C85" s="14"/>
      <c r="D85" s="14"/>
      <c r="E85" s="15"/>
      <c r="F85" s="16"/>
      <c r="G85" s="16"/>
      <c r="H85" s="16">
        <v>0</v>
      </c>
      <c r="I85" s="16">
        <v>0</v>
      </c>
      <c r="J85" s="16">
        <v>0</v>
      </c>
      <c r="K85" s="17"/>
      <c r="L85" s="18"/>
      <c r="M85" s="19">
        <f t="shared" si="10"/>
        <v>0</v>
      </c>
    </row>
    <row r="86" spans="2:15" s="8" customFormat="1" ht="25.35" customHeight="1" outlineLevel="1" x14ac:dyDescent="0.2">
      <c r="B86" s="48" t="s">
        <v>410</v>
      </c>
      <c r="C86" s="49"/>
      <c r="D86" s="49"/>
      <c r="E86" s="70" t="s">
        <v>90</v>
      </c>
      <c r="F86" s="50"/>
      <c r="G86" s="51"/>
      <c r="H86" s="52">
        <v>0</v>
      </c>
      <c r="I86" s="52">
        <v>0</v>
      </c>
      <c r="J86" s="50">
        <v>0</v>
      </c>
      <c r="K86" s="50"/>
      <c r="L86" s="53">
        <f>SUBTOTAL(9,L87:L109)</f>
        <v>797950.22</v>
      </c>
      <c r="M86" s="54">
        <f t="shared" ref="M86:M117" si="21">+L86/$L$851</f>
        <v>2.8636026104932238E-2</v>
      </c>
    </row>
    <row r="87" spans="2:15" s="72" customFormat="1" ht="18" outlineLevel="1" x14ac:dyDescent="0.2">
      <c r="B87" s="73" t="s">
        <v>411</v>
      </c>
      <c r="C87" s="74"/>
      <c r="D87" s="74"/>
      <c r="E87" s="78" t="s">
        <v>91</v>
      </c>
      <c r="F87" s="34"/>
      <c r="G87" s="34"/>
      <c r="H87" s="34">
        <v>0</v>
      </c>
      <c r="I87" s="34">
        <v>0</v>
      </c>
      <c r="J87" s="34">
        <v>0</v>
      </c>
      <c r="K87" s="75"/>
      <c r="L87" s="76"/>
      <c r="M87" s="77">
        <f t="shared" si="21"/>
        <v>0</v>
      </c>
    </row>
    <row r="88" spans="2:15" s="72" customFormat="1" ht="18" outlineLevel="1" x14ac:dyDescent="0.2">
      <c r="B88" s="73" t="s">
        <v>413</v>
      </c>
      <c r="C88" s="74" t="s">
        <v>32</v>
      </c>
      <c r="D88" s="74">
        <v>57101</v>
      </c>
      <c r="E88" s="35" t="s">
        <v>92</v>
      </c>
      <c r="F88" s="34">
        <v>839.7</v>
      </c>
      <c r="G88" s="34" t="s">
        <v>14</v>
      </c>
      <c r="H88" s="34">
        <v>0</v>
      </c>
      <c r="I88" s="34">
        <v>3.4495530924690816</v>
      </c>
      <c r="J88" s="34">
        <v>13.190987668205741</v>
      </c>
      <c r="K88" s="75">
        <f t="shared" ref="K88:K96" si="22">ROUND(+H88+I88+J88,2)</f>
        <v>16.64</v>
      </c>
      <c r="L88" s="76">
        <f t="shared" ref="L88:L96" si="23">ROUND(F88*K88,2)</f>
        <v>13972.61</v>
      </c>
      <c r="M88" s="77">
        <f t="shared" si="21"/>
        <v>5.0143481972351263E-4</v>
      </c>
    </row>
    <row r="89" spans="2:15" s="72" customFormat="1" ht="36" outlineLevel="1" x14ac:dyDescent="0.2">
      <c r="B89" s="73" t="s">
        <v>414</v>
      </c>
      <c r="C89" s="74" t="s">
        <v>33</v>
      </c>
      <c r="D89" s="74">
        <v>93358</v>
      </c>
      <c r="E89" s="35" t="s">
        <v>934</v>
      </c>
      <c r="F89" s="34">
        <v>874.78</v>
      </c>
      <c r="G89" s="34" t="s">
        <v>14</v>
      </c>
      <c r="H89" s="34">
        <v>41.023368858920442</v>
      </c>
      <c r="I89" s="34">
        <v>89.184249529443562</v>
      </c>
      <c r="J89" s="34">
        <v>0</v>
      </c>
      <c r="K89" s="75">
        <f t="shared" si="22"/>
        <v>130.21</v>
      </c>
      <c r="L89" s="76">
        <f t="shared" si="23"/>
        <v>113905.1</v>
      </c>
      <c r="M89" s="77">
        <f t="shared" si="21"/>
        <v>4.0877104051489791E-3</v>
      </c>
    </row>
    <row r="90" spans="2:15" s="72" customFormat="1" ht="54" outlineLevel="1" x14ac:dyDescent="0.2">
      <c r="B90" s="73" t="s">
        <v>1603</v>
      </c>
      <c r="C90" s="74"/>
      <c r="D90" s="74">
        <v>96385</v>
      </c>
      <c r="E90" s="35" t="s">
        <v>1475</v>
      </c>
      <c r="F90" s="34">
        <v>225.69</v>
      </c>
      <c r="G90" s="34" t="s">
        <v>14</v>
      </c>
      <c r="H90" s="34">
        <v>3.0325739167587953</v>
      </c>
      <c r="I90" s="34">
        <v>4.3405161022310992</v>
      </c>
      <c r="J90" s="34">
        <v>5.9262513182461944</v>
      </c>
      <c r="K90" s="75">
        <f t="shared" si="22"/>
        <v>13.3</v>
      </c>
      <c r="L90" s="76">
        <f t="shared" si="23"/>
        <v>3001.68</v>
      </c>
      <c r="M90" s="77">
        <f t="shared" si="21"/>
        <v>1.0772123960145408E-4</v>
      </c>
    </row>
    <row r="91" spans="2:15" s="72" customFormat="1" ht="18" outlineLevel="1" x14ac:dyDescent="0.2">
      <c r="B91" s="73" t="s">
        <v>415</v>
      </c>
      <c r="C91" s="74" t="s">
        <v>33</v>
      </c>
      <c r="D91" s="74">
        <v>101616</v>
      </c>
      <c r="E91" s="35" t="s">
        <v>935</v>
      </c>
      <c r="F91" s="34">
        <v>166.16999999999996</v>
      </c>
      <c r="G91" s="34" t="s">
        <v>13</v>
      </c>
      <c r="H91" s="34">
        <v>2.6733296898553469</v>
      </c>
      <c r="I91" s="34">
        <v>6.994981830968654</v>
      </c>
      <c r="J91" s="34">
        <v>0</v>
      </c>
      <c r="K91" s="75">
        <f t="shared" si="22"/>
        <v>9.67</v>
      </c>
      <c r="L91" s="76">
        <f t="shared" si="23"/>
        <v>1606.86</v>
      </c>
      <c r="M91" s="77">
        <f t="shared" si="21"/>
        <v>5.7665357754988039E-5</v>
      </c>
    </row>
    <row r="92" spans="2:15" s="72" customFormat="1" ht="54" outlineLevel="1" x14ac:dyDescent="0.2">
      <c r="B92" s="73" t="s">
        <v>416</v>
      </c>
      <c r="C92" s="74" t="s">
        <v>33</v>
      </c>
      <c r="D92" s="74">
        <v>97084</v>
      </c>
      <c r="E92" s="35" t="s">
        <v>936</v>
      </c>
      <c r="F92" s="34">
        <v>209.43</v>
      </c>
      <c r="G92" s="34" t="s">
        <v>13</v>
      </c>
      <c r="H92" s="34">
        <v>0.28598831159999999</v>
      </c>
      <c r="I92" s="34">
        <v>0.76263549760000005</v>
      </c>
      <c r="J92" s="34">
        <v>0</v>
      </c>
      <c r="K92" s="75">
        <f t="shared" si="22"/>
        <v>1.05</v>
      </c>
      <c r="L92" s="76">
        <f t="shared" si="23"/>
        <v>219.9</v>
      </c>
      <c r="M92" s="77">
        <f t="shared" si="21"/>
        <v>7.8915475961327513E-6</v>
      </c>
    </row>
    <row r="93" spans="2:15" s="72" customFormat="1" ht="72" outlineLevel="1" x14ac:dyDescent="0.2">
      <c r="B93" s="73" t="s">
        <v>417</v>
      </c>
      <c r="C93" s="74" t="s">
        <v>1823</v>
      </c>
      <c r="D93" s="74">
        <v>93363</v>
      </c>
      <c r="E93" s="35" t="s">
        <v>937</v>
      </c>
      <c r="F93" s="34">
        <v>562.1</v>
      </c>
      <c r="G93" s="34" t="s">
        <v>14</v>
      </c>
      <c r="H93" s="34">
        <v>5.5167010130498042</v>
      </c>
      <c r="I93" s="34">
        <v>5.7492551541151364</v>
      </c>
      <c r="J93" s="34">
        <v>7.9714391687394128</v>
      </c>
      <c r="K93" s="75">
        <f t="shared" si="22"/>
        <v>19.239999999999998</v>
      </c>
      <c r="L93" s="76">
        <f t="shared" si="23"/>
        <v>10814.8</v>
      </c>
      <c r="M93" s="77">
        <f t="shared" si="21"/>
        <v>3.881105454418211E-4</v>
      </c>
    </row>
    <row r="94" spans="2:15" s="72" customFormat="1" ht="18" outlineLevel="1" x14ac:dyDescent="0.2">
      <c r="B94" s="73" t="s">
        <v>418</v>
      </c>
      <c r="C94" s="74" t="s">
        <v>33</v>
      </c>
      <c r="D94" s="74">
        <v>93382</v>
      </c>
      <c r="E94" s="35" t="s">
        <v>938</v>
      </c>
      <c r="F94" s="34">
        <v>205.55</v>
      </c>
      <c r="G94" s="34" t="s">
        <v>14</v>
      </c>
      <c r="H94" s="34">
        <v>11.481571452190709</v>
      </c>
      <c r="I94" s="34">
        <v>25.765967670391351</v>
      </c>
      <c r="J94" s="34">
        <v>1.1111198179539397</v>
      </c>
      <c r="K94" s="75">
        <f t="shared" si="22"/>
        <v>38.36</v>
      </c>
      <c r="L94" s="76">
        <f t="shared" si="23"/>
        <v>7884.9</v>
      </c>
      <c r="M94" s="77">
        <f t="shared" si="21"/>
        <v>2.8296527349134663E-4</v>
      </c>
    </row>
    <row r="95" spans="2:15" s="72" customFormat="1" ht="54" outlineLevel="1" x14ac:dyDescent="0.2">
      <c r="B95" s="73" t="s">
        <v>419</v>
      </c>
      <c r="C95" s="74" t="s">
        <v>33</v>
      </c>
      <c r="D95" s="74">
        <v>100977</v>
      </c>
      <c r="E95" s="35" t="s">
        <v>939</v>
      </c>
      <c r="F95" s="34">
        <v>1267.6100000000001</v>
      </c>
      <c r="G95" s="34" t="s">
        <v>14</v>
      </c>
      <c r="H95" s="34">
        <v>3.4382524191063526</v>
      </c>
      <c r="I95" s="34">
        <v>2.0056472444787055</v>
      </c>
      <c r="J95" s="34">
        <v>4.2978155238829414</v>
      </c>
      <c r="K95" s="75">
        <f t="shared" si="22"/>
        <v>9.74</v>
      </c>
      <c r="L95" s="76">
        <f t="shared" si="23"/>
        <v>12346.52</v>
      </c>
      <c r="M95" s="77">
        <f t="shared" si="21"/>
        <v>4.4307935528242352E-4</v>
      </c>
      <c r="O95" s="79"/>
    </row>
    <row r="96" spans="2:15" s="72" customFormat="1" ht="36" outlineLevel="1" x14ac:dyDescent="0.2">
      <c r="B96" s="73" t="s">
        <v>420</v>
      </c>
      <c r="C96" s="74" t="s">
        <v>33</v>
      </c>
      <c r="D96" s="74">
        <v>97918</v>
      </c>
      <c r="E96" s="35" t="s">
        <v>940</v>
      </c>
      <c r="F96" s="34">
        <v>38028.300000000003</v>
      </c>
      <c r="G96" s="34" t="s">
        <v>31</v>
      </c>
      <c r="H96" s="34">
        <v>1.1500318999249883</v>
      </c>
      <c r="I96" s="34">
        <v>0.42216360883322346</v>
      </c>
      <c r="J96" s="34">
        <v>0.90255668095378827</v>
      </c>
      <c r="K96" s="75">
        <f t="shared" si="22"/>
        <v>2.4700000000000002</v>
      </c>
      <c r="L96" s="76">
        <f t="shared" si="23"/>
        <v>93929.9</v>
      </c>
      <c r="M96" s="77">
        <f t="shared" si="21"/>
        <v>3.370860739199589E-3</v>
      </c>
    </row>
    <row r="97" spans="2:13" s="72" customFormat="1" ht="18" outlineLevel="1" x14ac:dyDescent="0.2">
      <c r="B97" s="73" t="s">
        <v>421</v>
      </c>
      <c r="C97" s="74"/>
      <c r="D97" s="74"/>
      <c r="E97" s="78" t="s">
        <v>921</v>
      </c>
      <c r="F97" s="34"/>
      <c r="G97" s="34"/>
      <c r="H97" s="34">
        <v>0</v>
      </c>
      <c r="I97" s="34">
        <v>0</v>
      </c>
      <c r="J97" s="34">
        <v>0</v>
      </c>
      <c r="K97" s="75"/>
      <c r="L97" s="76"/>
      <c r="M97" s="77">
        <f t="shared" si="21"/>
        <v>0</v>
      </c>
    </row>
    <row r="98" spans="2:13" s="72" customFormat="1" ht="36" outlineLevel="1" x14ac:dyDescent="0.2">
      <c r="B98" s="73" t="s">
        <v>422</v>
      </c>
      <c r="C98" s="74" t="s">
        <v>33</v>
      </c>
      <c r="D98" s="74">
        <v>96619</v>
      </c>
      <c r="E98" s="35" t="s">
        <v>941</v>
      </c>
      <c r="F98" s="34">
        <v>375.7</v>
      </c>
      <c r="G98" s="34" t="s">
        <v>13</v>
      </c>
      <c r="H98" s="34">
        <v>27.720557463136952</v>
      </c>
      <c r="I98" s="34">
        <v>18.397777802350117</v>
      </c>
      <c r="J98" s="34">
        <v>0.32521324398093637</v>
      </c>
      <c r="K98" s="75">
        <f t="shared" ref="K98:K109" si="24">ROUND(+H98+I98+J98,2)</f>
        <v>46.44</v>
      </c>
      <c r="L98" s="76">
        <f t="shared" ref="L98:L109" si="25">ROUND(F98*K98,2)</f>
        <v>17447.509999999998</v>
      </c>
      <c r="M98" s="77">
        <f t="shared" si="21"/>
        <v>6.2613849749432518E-4</v>
      </c>
    </row>
    <row r="99" spans="2:13" s="72" customFormat="1" ht="18" outlineLevel="1" x14ac:dyDescent="0.2">
      <c r="B99" s="73" t="s">
        <v>423</v>
      </c>
      <c r="C99" s="74" t="s">
        <v>32</v>
      </c>
      <c r="D99" s="74">
        <v>31247</v>
      </c>
      <c r="E99" s="35" t="s">
        <v>93</v>
      </c>
      <c r="F99" s="34">
        <v>398.81000000000006</v>
      </c>
      <c r="G99" s="34" t="s">
        <v>13</v>
      </c>
      <c r="H99" s="34">
        <v>48.293743294567136</v>
      </c>
      <c r="I99" s="34">
        <v>72.608570710397899</v>
      </c>
      <c r="J99" s="34">
        <v>0</v>
      </c>
      <c r="K99" s="75">
        <f t="shared" si="24"/>
        <v>120.9</v>
      </c>
      <c r="L99" s="76">
        <f t="shared" si="25"/>
        <v>48216.13</v>
      </c>
      <c r="M99" s="77">
        <f t="shared" si="21"/>
        <v>1.7303314451856489E-3</v>
      </c>
    </row>
    <row r="100" spans="2:13" s="72" customFormat="1" ht="36" outlineLevel="1" x14ac:dyDescent="0.2">
      <c r="B100" s="73" t="s">
        <v>1604</v>
      </c>
      <c r="C100" s="74" t="s">
        <v>32</v>
      </c>
      <c r="D100" s="74">
        <v>40198</v>
      </c>
      <c r="E100" s="35" t="s">
        <v>97</v>
      </c>
      <c r="F100" s="34">
        <v>464.49</v>
      </c>
      <c r="G100" s="34" t="s">
        <v>13</v>
      </c>
      <c r="H100" s="34">
        <v>41.976022462292299</v>
      </c>
      <c r="I100" s="34">
        <v>55.464162644081533</v>
      </c>
      <c r="J100" s="34">
        <v>0</v>
      </c>
      <c r="K100" s="75">
        <f t="shared" si="24"/>
        <v>97.44</v>
      </c>
      <c r="L100" s="76">
        <f t="shared" si="25"/>
        <v>45259.91</v>
      </c>
      <c r="M100" s="77">
        <f t="shared" si="21"/>
        <v>1.6242416278384932E-3</v>
      </c>
    </row>
    <row r="101" spans="2:13" s="72" customFormat="1" ht="36" outlineLevel="1" x14ac:dyDescent="0.2">
      <c r="B101" s="73" t="s">
        <v>424</v>
      </c>
      <c r="C101" s="74" t="s">
        <v>33</v>
      </c>
      <c r="D101" s="74">
        <v>96544</v>
      </c>
      <c r="E101" s="35" t="s">
        <v>942</v>
      </c>
      <c r="F101" s="34">
        <v>707.96</v>
      </c>
      <c r="G101" s="34" t="s">
        <v>0</v>
      </c>
      <c r="H101" s="34">
        <v>17.103426253738018</v>
      </c>
      <c r="I101" s="34">
        <v>5.6936553582699778</v>
      </c>
      <c r="J101" s="34">
        <v>0</v>
      </c>
      <c r="K101" s="75">
        <f t="shared" si="24"/>
        <v>22.8</v>
      </c>
      <c r="L101" s="76">
        <f t="shared" si="25"/>
        <v>16141.49</v>
      </c>
      <c r="M101" s="77">
        <f t="shared" si="21"/>
        <v>5.7926937975216384E-4</v>
      </c>
    </row>
    <row r="102" spans="2:13" s="72" customFormat="1" ht="36" outlineLevel="1" x14ac:dyDescent="0.2">
      <c r="B102" s="73" t="s">
        <v>425</v>
      </c>
      <c r="C102" s="74" t="s">
        <v>33</v>
      </c>
      <c r="D102" s="74">
        <v>96545</v>
      </c>
      <c r="E102" s="35" t="s">
        <v>943</v>
      </c>
      <c r="F102" s="34">
        <v>1895.01</v>
      </c>
      <c r="G102" s="34" t="s">
        <v>0</v>
      </c>
      <c r="H102" s="34">
        <v>16.123386323995561</v>
      </c>
      <c r="I102" s="34">
        <v>3.8738697174484384</v>
      </c>
      <c r="J102" s="34">
        <v>0</v>
      </c>
      <c r="K102" s="75">
        <f t="shared" si="24"/>
        <v>20</v>
      </c>
      <c r="L102" s="76">
        <f t="shared" si="25"/>
        <v>37900.199999999997</v>
      </c>
      <c r="M102" s="77">
        <f t="shared" si="21"/>
        <v>1.3601238390311525E-3</v>
      </c>
    </row>
    <row r="103" spans="2:13" s="72" customFormat="1" ht="36" outlineLevel="1" x14ac:dyDescent="0.2">
      <c r="B103" s="73" t="s">
        <v>426</v>
      </c>
      <c r="C103" s="74" t="s">
        <v>33</v>
      </c>
      <c r="D103" s="74">
        <v>96546</v>
      </c>
      <c r="E103" s="35" t="s">
        <v>944</v>
      </c>
      <c r="F103" s="34">
        <v>4363.83</v>
      </c>
      <c r="G103" s="34" t="s">
        <v>0</v>
      </c>
      <c r="H103" s="34">
        <v>14.444604370325466</v>
      </c>
      <c r="I103" s="34">
        <v>2.752826100554532</v>
      </c>
      <c r="J103" s="34">
        <v>0</v>
      </c>
      <c r="K103" s="75">
        <f t="shared" si="24"/>
        <v>17.2</v>
      </c>
      <c r="L103" s="76">
        <f t="shared" si="25"/>
        <v>75057.88</v>
      </c>
      <c r="M103" s="77">
        <f t="shared" si="21"/>
        <v>2.6936008753288788E-3</v>
      </c>
    </row>
    <row r="104" spans="2:13" s="72" customFormat="1" ht="36" outlineLevel="1" x14ac:dyDescent="0.2">
      <c r="B104" s="73" t="s">
        <v>427</v>
      </c>
      <c r="C104" s="74" t="s">
        <v>33</v>
      </c>
      <c r="D104" s="74">
        <v>104920</v>
      </c>
      <c r="E104" s="35" t="s">
        <v>945</v>
      </c>
      <c r="F104" s="34">
        <v>5738.7</v>
      </c>
      <c r="G104" s="34" t="s">
        <v>0</v>
      </c>
      <c r="H104" s="34">
        <v>11.050798316005146</v>
      </c>
      <c r="I104" s="34">
        <v>1.8158158228788537</v>
      </c>
      <c r="J104" s="34">
        <v>0</v>
      </c>
      <c r="K104" s="75">
        <f t="shared" si="24"/>
        <v>12.87</v>
      </c>
      <c r="L104" s="76">
        <f t="shared" si="25"/>
        <v>73857.070000000007</v>
      </c>
      <c r="M104" s="77">
        <f t="shared" si="21"/>
        <v>2.6505074270846219E-3</v>
      </c>
    </row>
    <row r="105" spans="2:13" s="72" customFormat="1" ht="36" outlineLevel="1" x14ac:dyDescent="0.2">
      <c r="B105" s="73" t="s">
        <v>428</v>
      </c>
      <c r="C105" s="74" t="s">
        <v>33</v>
      </c>
      <c r="D105" s="74">
        <v>104921</v>
      </c>
      <c r="E105" s="35" t="s">
        <v>946</v>
      </c>
      <c r="F105" s="34">
        <v>761.98</v>
      </c>
      <c r="G105" s="34" t="s">
        <v>0</v>
      </c>
      <c r="H105" s="34">
        <v>10.677316242728638</v>
      </c>
      <c r="I105" s="34">
        <v>1.2455364678753611</v>
      </c>
      <c r="J105" s="34">
        <v>0</v>
      </c>
      <c r="K105" s="75">
        <f t="shared" si="24"/>
        <v>11.92</v>
      </c>
      <c r="L105" s="76">
        <f t="shared" si="25"/>
        <v>9082.7999999999993</v>
      </c>
      <c r="M105" s="77">
        <f t="shared" si="21"/>
        <v>3.2595429061461819E-4</v>
      </c>
    </row>
    <row r="106" spans="2:13" s="72" customFormat="1" ht="36" outlineLevel="1" x14ac:dyDescent="0.2">
      <c r="B106" s="73" t="s">
        <v>429</v>
      </c>
      <c r="C106" s="74" t="s">
        <v>33</v>
      </c>
      <c r="D106" s="74">
        <v>104922</v>
      </c>
      <c r="E106" s="35" t="s">
        <v>947</v>
      </c>
      <c r="F106" s="34">
        <v>4717.37</v>
      </c>
      <c r="G106" s="34" t="s">
        <v>0</v>
      </c>
      <c r="H106" s="34">
        <v>12.016454749731428</v>
      </c>
      <c r="I106" s="34">
        <v>0.88161810342857128</v>
      </c>
      <c r="J106" s="34">
        <v>0</v>
      </c>
      <c r="K106" s="75">
        <f t="shared" si="24"/>
        <v>12.9</v>
      </c>
      <c r="L106" s="76">
        <f t="shared" si="25"/>
        <v>60854.07</v>
      </c>
      <c r="M106" s="77">
        <f t="shared" si="21"/>
        <v>2.1838689850995638E-3</v>
      </c>
    </row>
    <row r="107" spans="2:13" s="72" customFormat="1" ht="36" outlineLevel="1" x14ac:dyDescent="0.2">
      <c r="B107" s="73" t="s">
        <v>430</v>
      </c>
      <c r="C107" s="74" t="s">
        <v>33</v>
      </c>
      <c r="D107" s="74">
        <v>104915</v>
      </c>
      <c r="E107" s="35" t="s">
        <v>948</v>
      </c>
      <c r="F107" s="34">
        <v>1421</v>
      </c>
      <c r="G107" s="34" t="s">
        <v>0</v>
      </c>
      <c r="H107" s="34">
        <v>10.838977135488811</v>
      </c>
      <c r="I107" s="34">
        <v>0.5700499086071894</v>
      </c>
      <c r="J107" s="34">
        <v>0</v>
      </c>
      <c r="K107" s="75">
        <f t="shared" si="24"/>
        <v>11.41</v>
      </c>
      <c r="L107" s="76">
        <f t="shared" si="25"/>
        <v>16213.61</v>
      </c>
      <c r="M107" s="77">
        <f t="shared" si="21"/>
        <v>5.8185754897741666E-4</v>
      </c>
    </row>
    <row r="108" spans="2:13" s="72" customFormat="1" ht="18" outlineLevel="1" x14ac:dyDescent="0.2">
      <c r="B108" s="73" t="s">
        <v>431</v>
      </c>
      <c r="C108" s="74" t="s">
        <v>32</v>
      </c>
      <c r="D108" s="74">
        <v>40099</v>
      </c>
      <c r="E108" s="35" t="s">
        <v>1000</v>
      </c>
      <c r="F108" s="34">
        <v>193.88</v>
      </c>
      <c r="G108" s="34" t="s">
        <v>14</v>
      </c>
      <c r="H108" s="34">
        <v>572.14778539323322</v>
      </c>
      <c r="I108" s="34">
        <v>88.086340765746058</v>
      </c>
      <c r="J108" s="34">
        <v>0</v>
      </c>
      <c r="K108" s="75">
        <f t="shared" si="24"/>
        <v>660.23</v>
      </c>
      <c r="L108" s="76">
        <f t="shared" si="25"/>
        <v>128005.39</v>
      </c>
      <c r="M108" s="77">
        <f t="shared" si="21"/>
        <v>4.5937272748819242E-3</v>
      </c>
    </row>
    <row r="109" spans="2:13" s="72" customFormat="1" ht="36" outlineLevel="1" x14ac:dyDescent="0.2">
      <c r="B109" s="73" t="s">
        <v>1605</v>
      </c>
      <c r="C109" s="74" t="s">
        <v>33</v>
      </c>
      <c r="D109" s="74">
        <v>103673</v>
      </c>
      <c r="E109" s="35" t="s">
        <v>1001</v>
      </c>
      <c r="F109" s="34">
        <v>193.88</v>
      </c>
      <c r="G109" s="34" t="s">
        <v>14</v>
      </c>
      <c r="H109" s="34">
        <v>18.568319669168996</v>
      </c>
      <c r="I109" s="34">
        <v>44.323035988821744</v>
      </c>
      <c r="J109" s="34">
        <v>0.19385270348125724</v>
      </c>
      <c r="K109" s="75">
        <f t="shared" si="24"/>
        <v>63.09</v>
      </c>
      <c r="L109" s="76">
        <f t="shared" si="25"/>
        <v>12231.89</v>
      </c>
      <c r="M109" s="77">
        <f t="shared" si="21"/>
        <v>4.3896563040318428E-4</v>
      </c>
    </row>
    <row r="110" spans="2:13" s="8" customFormat="1" ht="18" outlineLevel="1" x14ac:dyDescent="0.2">
      <c r="B110" s="13"/>
      <c r="C110" s="14"/>
      <c r="D110" s="74"/>
      <c r="E110" s="15"/>
      <c r="F110" s="16"/>
      <c r="G110" s="16"/>
      <c r="H110" s="16">
        <v>0</v>
      </c>
      <c r="I110" s="16">
        <v>0</v>
      </c>
      <c r="J110" s="16">
        <v>0</v>
      </c>
      <c r="K110" s="17"/>
      <c r="L110" s="18"/>
      <c r="M110" s="19">
        <f t="shared" si="21"/>
        <v>0</v>
      </c>
    </row>
    <row r="111" spans="2:13" s="8" customFormat="1" ht="18" outlineLevel="1" x14ac:dyDescent="0.2">
      <c r="B111" s="13"/>
      <c r="C111" s="14"/>
      <c r="D111" s="14"/>
      <c r="E111" s="15"/>
      <c r="F111" s="16"/>
      <c r="G111" s="16"/>
      <c r="H111" s="16">
        <v>0</v>
      </c>
      <c r="I111" s="16">
        <v>0</v>
      </c>
      <c r="J111" s="16">
        <v>0</v>
      </c>
      <c r="K111" s="17"/>
      <c r="L111" s="18"/>
      <c r="M111" s="19">
        <f t="shared" si="21"/>
        <v>0</v>
      </c>
    </row>
    <row r="112" spans="2:13" s="8" customFormat="1" ht="25.5" customHeight="1" outlineLevel="1" x14ac:dyDescent="0.2">
      <c r="B112" s="37">
        <v>5</v>
      </c>
      <c r="C112" s="38"/>
      <c r="D112" s="38"/>
      <c r="E112" s="68" t="s">
        <v>95</v>
      </c>
      <c r="F112" s="40"/>
      <c r="G112" s="36"/>
      <c r="H112" s="41">
        <v>0</v>
      </c>
      <c r="I112" s="41">
        <v>0</v>
      </c>
      <c r="J112" s="40">
        <v>0</v>
      </c>
      <c r="K112" s="40"/>
      <c r="L112" s="42">
        <f>SUBTOTAL(9,L113:L154)</f>
        <v>5024936.5199999986</v>
      </c>
      <c r="M112" s="43">
        <f t="shared" si="21"/>
        <v>0.18032981225614214</v>
      </c>
    </row>
    <row r="113" spans="2:13" s="8" customFormat="1" ht="25.5" customHeight="1" outlineLevel="1" x14ac:dyDescent="0.2">
      <c r="B113" s="48" t="s">
        <v>432</v>
      </c>
      <c r="C113" s="49"/>
      <c r="D113" s="49"/>
      <c r="E113" s="70" t="s">
        <v>96</v>
      </c>
      <c r="F113" s="50"/>
      <c r="G113" s="51"/>
      <c r="H113" s="52">
        <v>0</v>
      </c>
      <c r="I113" s="52">
        <v>0</v>
      </c>
      <c r="J113" s="50">
        <v>0</v>
      </c>
      <c r="K113" s="50"/>
      <c r="L113" s="53">
        <f>SUBTOTAL(9,L114:L140)</f>
        <v>2473460.6399999997</v>
      </c>
      <c r="M113" s="54">
        <f t="shared" si="21"/>
        <v>8.8765040326152664E-2</v>
      </c>
    </row>
    <row r="114" spans="2:13" s="72" customFormat="1" ht="36" outlineLevel="1" x14ac:dyDescent="0.2">
      <c r="B114" s="73" t="s">
        <v>433</v>
      </c>
      <c r="C114" s="74" t="s">
        <v>32</v>
      </c>
      <c r="D114" s="74">
        <v>40198</v>
      </c>
      <c r="E114" s="35" t="s">
        <v>97</v>
      </c>
      <c r="F114" s="34">
        <v>3319.37</v>
      </c>
      <c r="G114" s="34" t="s">
        <v>13</v>
      </c>
      <c r="H114" s="34">
        <v>41.976022462292299</v>
      </c>
      <c r="I114" s="34">
        <v>55.464162644081533</v>
      </c>
      <c r="J114" s="34">
        <v>0</v>
      </c>
      <c r="K114" s="75">
        <f t="shared" ref="K114:K128" si="26">ROUND(+H114+I114+J114,2)</f>
        <v>97.44</v>
      </c>
      <c r="L114" s="76">
        <f t="shared" ref="L114:L128" si="27">ROUND(F114*K114,2)</f>
        <v>323439.40999999997</v>
      </c>
      <c r="M114" s="77">
        <f t="shared" si="21"/>
        <v>1.1607264658845361E-2</v>
      </c>
    </row>
    <row r="115" spans="2:13" s="72" customFormat="1" ht="18" outlineLevel="1" x14ac:dyDescent="0.2">
      <c r="B115" s="73" t="s">
        <v>436</v>
      </c>
      <c r="C115" s="74" t="s">
        <v>32</v>
      </c>
      <c r="D115" s="74">
        <v>40338</v>
      </c>
      <c r="E115" s="35" t="s">
        <v>1022</v>
      </c>
      <c r="F115" s="34">
        <v>640</v>
      </c>
      <c r="G115" s="34" t="s">
        <v>1023</v>
      </c>
      <c r="H115" s="34">
        <v>0</v>
      </c>
      <c r="I115" s="34">
        <v>7.1445800005071236</v>
      </c>
      <c r="J115" s="34">
        <v>4.4443680292485563</v>
      </c>
      <c r="K115" s="75">
        <f t="shared" si="26"/>
        <v>11.59</v>
      </c>
      <c r="L115" s="76">
        <f t="shared" si="27"/>
        <v>7417.6</v>
      </c>
      <c r="M115" s="77">
        <f t="shared" si="21"/>
        <v>2.6619528626227511E-4</v>
      </c>
    </row>
    <row r="116" spans="2:13" s="72" customFormat="1" ht="36" customHeight="1" outlineLevel="1" x14ac:dyDescent="0.2">
      <c r="B116" s="73" t="s">
        <v>437</v>
      </c>
      <c r="C116" s="74" t="s">
        <v>32</v>
      </c>
      <c r="D116" s="74">
        <v>40163</v>
      </c>
      <c r="E116" s="35" t="s">
        <v>105</v>
      </c>
      <c r="F116" s="34">
        <v>73</v>
      </c>
      <c r="G116" s="34" t="s">
        <v>0</v>
      </c>
      <c r="H116" s="34">
        <v>16.976452297769189</v>
      </c>
      <c r="I116" s="34">
        <v>7.7518047021777114</v>
      </c>
      <c r="J116" s="34">
        <v>0</v>
      </c>
      <c r="K116" s="75">
        <f t="shared" si="26"/>
        <v>24.73</v>
      </c>
      <c r="L116" s="76">
        <f t="shared" si="27"/>
        <v>1805.29</v>
      </c>
      <c r="M116" s="77">
        <f t="shared" si="21"/>
        <v>6.4786411822748943E-5</v>
      </c>
    </row>
    <row r="117" spans="2:13" s="72" customFormat="1" ht="36" customHeight="1" outlineLevel="1" x14ac:dyDescent="0.2">
      <c r="B117" s="73" t="s">
        <v>438</v>
      </c>
      <c r="C117" s="74" t="s">
        <v>32</v>
      </c>
      <c r="D117" s="74">
        <v>40167</v>
      </c>
      <c r="E117" s="35" t="s">
        <v>103</v>
      </c>
      <c r="F117" s="34">
        <v>6518.04</v>
      </c>
      <c r="G117" s="34" t="s">
        <v>0</v>
      </c>
      <c r="H117" s="34">
        <v>20.15469222566205</v>
      </c>
      <c r="I117" s="34">
        <v>8.5657441959063707</v>
      </c>
      <c r="J117" s="34">
        <v>0</v>
      </c>
      <c r="K117" s="75">
        <f t="shared" si="26"/>
        <v>28.72</v>
      </c>
      <c r="L117" s="76">
        <f t="shared" si="27"/>
        <v>187198.11</v>
      </c>
      <c r="M117" s="77">
        <f t="shared" si="21"/>
        <v>6.717975420514298E-3</v>
      </c>
    </row>
    <row r="118" spans="2:13" s="72" customFormat="1" ht="36" customHeight="1" outlineLevel="1" x14ac:dyDescent="0.2">
      <c r="B118" s="73" t="s">
        <v>439</v>
      </c>
      <c r="C118" s="74" t="s">
        <v>32</v>
      </c>
      <c r="D118" s="74">
        <v>40206</v>
      </c>
      <c r="E118" s="35" t="s">
        <v>104</v>
      </c>
      <c r="F118" s="34">
        <v>6321.99</v>
      </c>
      <c r="G118" s="34" t="s">
        <v>0</v>
      </c>
      <c r="H118" s="34">
        <v>18.268419748132143</v>
      </c>
      <c r="I118" s="34">
        <v>8.5657441959063707</v>
      </c>
      <c r="J118" s="34">
        <v>0</v>
      </c>
      <c r="K118" s="75">
        <f t="shared" si="26"/>
        <v>26.83</v>
      </c>
      <c r="L118" s="76">
        <f t="shared" si="27"/>
        <v>169618.99</v>
      </c>
      <c r="M118" s="77">
        <f t="shared" ref="M118:M149" si="28">+L118/$L$851</f>
        <v>6.0871138371667343E-3</v>
      </c>
    </row>
    <row r="119" spans="2:13" s="72" customFormat="1" ht="36" outlineLevel="1" x14ac:dyDescent="0.2">
      <c r="B119" s="73" t="s">
        <v>440</v>
      </c>
      <c r="C119" s="74" t="s">
        <v>32</v>
      </c>
      <c r="D119" s="74">
        <v>40169</v>
      </c>
      <c r="E119" s="35" t="s">
        <v>98</v>
      </c>
      <c r="F119" s="34">
        <v>2487.17</v>
      </c>
      <c r="G119" s="34" t="s">
        <v>0</v>
      </c>
      <c r="H119" s="34">
        <v>17.234845787841778</v>
      </c>
      <c r="I119" s="34">
        <v>8.5657441959063707</v>
      </c>
      <c r="J119" s="34">
        <v>0</v>
      </c>
      <c r="K119" s="75">
        <f t="shared" si="26"/>
        <v>25.8</v>
      </c>
      <c r="L119" s="76">
        <f t="shared" si="27"/>
        <v>64168.99</v>
      </c>
      <c r="M119" s="77">
        <f t="shared" si="28"/>
        <v>2.3028314633049864E-3</v>
      </c>
    </row>
    <row r="120" spans="2:13" s="72" customFormat="1" ht="36" outlineLevel="1" x14ac:dyDescent="0.2">
      <c r="B120" s="73" t="s">
        <v>441</v>
      </c>
      <c r="C120" s="74" t="s">
        <v>32</v>
      </c>
      <c r="D120" s="74">
        <v>40208</v>
      </c>
      <c r="E120" s="35" t="s">
        <v>99</v>
      </c>
      <c r="F120" s="34">
        <v>6753.7</v>
      </c>
      <c r="G120" s="34" t="s">
        <v>0</v>
      </c>
      <c r="H120" s="34">
        <v>14.99974209871387</v>
      </c>
      <c r="I120" s="34">
        <v>8.5657441959063707</v>
      </c>
      <c r="J120" s="34">
        <v>0</v>
      </c>
      <c r="K120" s="75">
        <f t="shared" si="26"/>
        <v>23.57</v>
      </c>
      <c r="L120" s="76">
        <f t="shared" si="27"/>
        <v>159184.71</v>
      </c>
      <c r="M120" s="77">
        <f t="shared" si="28"/>
        <v>5.7126590065556563E-3</v>
      </c>
    </row>
    <row r="121" spans="2:13" s="72" customFormat="1" ht="36" outlineLevel="1" x14ac:dyDescent="0.2">
      <c r="B121" s="73" t="s">
        <v>442</v>
      </c>
      <c r="C121" s="74" t="s">
        <v>32</v>
      </c>
      <c r="D121" s="74">
        <v>40209</v>
      </c>
      <c r="E121" s="35" t="s">
        <v>100</v>
      </c>
      <c r="F121" s="34">
        <v>5804.02</v>
      </c>
      <c r="G121" s="34" t="s">
        <v>0</v>
      </c>
      <c r="H121" s="34">
        <v>14.99974209871387</v>
      </c>
      <c r="I121" s="34">
        <v>8.5657441959063707</v>
      </c>
      <c r="J121" s="34">
        <v>0</v>
      </c>
      <c r="K121" s="75">
        <f t="shared" si="26"/>
        <v>23.57</v>
      </c>
      <c r="L121" s="76">
        <f t="shared" si="27"/>
        <v>136800.75</v>
      </c>
      <c r="M121" s="77">
        <f t="shared" si="28"/>
        <v>4.909366211058014E-3</v>
      </c>
    </row>
    <row r="122" spans="2:13" s="72" customFormat="1" ht="36" outlineLevel="1" x14ac:dyDescent="0.2">
      <c r="B122" s="73" t="s">
        <v>443</v>
      </c>
      <c r="C122" s="74" t="s">
        <v>32</v>
      </c>
      <c r="D122" s="74">
        <v>40172</v>
      </c>
      <c r="E122" s="35" t="s">
        <v>101</v>
      </c>
      <c r="F122" s="34">
        <v>10649.63</v>
      </c>
      <c r="G122" s="34" t="s">
        <v>0</v>
      </c>
      <c r="H122" s="34">
        <v>17.221926113338149</v>
      </c>
      <c r="I122" s="34">
        <v>8.5657441959063707</v>
      </c>
      <c r="J122" s="34">
        <v>0</v>
      </c>
      <c r="K122" s="75">
        <f t="shared" si="26"/>
        <v>25.79</v>
      </c>
      <c r="L122" s="76">
        <f t="shared" si="27"/>
        <v>274653.96000000002</v>
      </c>
      <c r="M122" s="77">
        <f t="shared" si="28"/>
        <v>9.8565020364090074E-3</v>
      </c>
    </row>
    <row r="123" spans="2:13" s="72" customFormat="1" ht="36" outlineLevel="1" x14ac:dyDescent="0.2">
      <c r="B123" s="73" t="s">
        <v>444</v>
      </c>
      <c r="C123" s="74" t="s">
        <v>32</v>
      </c>
      <c r="D123" s="74">
        <v>40174</v>
      </c>
      <c r="E123" s="35" t="s">
        <v>102</v>
      </c>
      <c r="F123" s="34">
        <v>9780</v>
      </c>
      <c r="G123" s="34" t="s">
        <v>0</v>
      </c>
      <c r="H123" s="34">
        <v>17.221926113338149</v>
      </c>
      <c r="I123" s="34">
        <v>8.5657441959063707</v>
      </c>
      <c r="J123" s="34">
        <v>0</v>
      </c>
      <c r="K123" s="75">
        <f t="shared" si="26"/>
        <v>25.79</v>
      </c>
      <c r="L123" s="76">
        <f t="shared" si="27"/>
        <v>252226.2</v>
      </c>
      <c r="M123" s="77">
        <f t="shared" si="28"/>
        <v>9.0516373910491058E-3</v>
      </c>
    </row>
    <row r="124" spans="2:13" s="72" customFormat="1" ht="18" outlineLevel="1" x14ac:dyDescent="0.2">
      <c r="B124" s="73" t="s">
        <v>445</v>
      </c>
      <c r="C124" s="74" t="s">
        <v>32</v>
      </c>
      <c r="D124" s="74">
        <v>40099</v>
      </c>
      <c r="E124" s="35" t="s">
        <v>1000</v>
      </c>
      <c r="F124" s="34">
        <v>404.77</v>
      </c>
      <c r="G124" s="34" t="s">
        <v>14</v>
      </c>
      <c r="H124" s="34">
        <v>572.14778539323322</v>
      </c>
      <c r="I124" s="34">
        <v>88.086340765746058</v>
      </c>
      <c r="J124" s="34">
        <v>0</v>
      </c>
      <c r="K124" s="75">
        <f t="shared" si="26"/>
        <v>660.23</v>
      </c>
      <c r="L124" s="76">
        <f t="shared" si="27"/>
        <v>267241.3</v>
      </c>
      <c r="M124" s="77">
        <f t="shared" si="28"/>
        <v>9.5904840318435242E-3</v>
      </c>
    </row>
    <row r="125" spans="2:13" s="72" customFormat="1" ht="36" outlineLevel="1" x14ac:dyDescent="0.2">
      <c r="B125" s="73" t="s">
        <v>446</v>
      </c>
      <c r="C125" s="74" t="s">
        <v>33</v>
      </c>
      <c r="D125" s="74">
        <v>103673</v>
      </c>
      <c r="E125" s="35" t="s">
        <v>1001</v>
      </c>
      <c r="F125" s="34">
        <v>404.77</v>
      </c>
      <c r="G125" s="34" t="s">
        <v>14</v>
      </c>
      <c r="H125" s="34">
        <v>18.568319669168996</v>
      </c>
      <c r="I125" s="34">
        <v>44.323035988821744</v>
      </c>
      <c r="J125" s="34">
        <v>0.19385270348125724</v>
      </c>
      <c r="K125" s="75">
        <f t="shared" si="26"/>
        <v>63.09</v>
      </c>
      <c r="L125" s="76">
        <f t="shared" si="27"/>
        <v>25536.94</v>
      </c>
      <c r="M125" s="77">
        <f t="shared" si="28"/>
        <v>9.164437356506879E-4</v>
      </c>
    </row>
    <row r="126" spans="2:13" s="72" customFormat="1" ht="18" outlineLevel="1" x14ac:dyDescent="0.2">
      <c r="B126" s="73" t="s">
        <v>1611</v>
      </c>
      <c r="C126" s="74" t="s">
        <v>38</v>
      </c>
      <c r="D126" s="74" t="s">
        <v>1015</v>
      </c>
      <c r="E126" s="35" t="s">
        <v>1016</v>
      </c>
      <c r="F126" s="34">
        <v>207.61</v>
      </c>
      <c r="G126" s="34" t="s">
        <v>13</v>
      </c>
      <c r="H126" s="34">
        <v>85.599161544995994</v>
      </c>
      <c r="I126" s="34">
        <v>58.429318648623997</v>
      </c>
      <c r="J126" s="34">
        <v>0</v>
      </c>
      <c r="K126" s="75">
        <f t="shared" ref="K126" si="29">ROUND(+H126+I126+J126,2)</f>
        <v>144.03</v>
      </c>
      <c r="L126" s="76">
        <f t="shared" ref="L126" si="30">ROUND(F126*K126,2)</f>
        <v>29902.07</v>
      </c>
      <c r="M126" s="77">
        <f t="shared" si="28"/>
        <v>1.0730950824369861E-3</v>
      </c>
    </row>
    <row r="127" spans="2:13" s="72" customFormat="1" ht="18" outlineLevel="1" x14ac:dyDescent="0.2">
      <c r="B127" s="73" t="s">
        <v>1612</v>
      </c>
      <c r="C127" s="74" t="s">
        <v>38</v>
      </c>
      <c r="D127" s="74" t="s">
        <v>1017</v>
      </c>
      <c r="E127" s="35" t="s">
        <v>1018</v>
      </c>
      <c r="F127" s="34">
        <v>1997.82</v>
      </c>
      <c r="G127" s="34" t="s">
        <v>13</v>
      </c>
      <c r="H127" s="34">
        <v>112.92629801274799</v>
      </c>
      <c r="I127" s="34">
        <v>58.429318648623997</v>
      </c>
      <c r="J127" s="34">
        <v>0</v>
      </c>
      <c r="K127" s="75">
        <f t="shared" si="26"/>
        <v>171.36</v>
      </c>
      <c r="L127" s="76">
        <f t="shared" si="27"/>
        <v>342346.44</v>
      </c>
      <c r="M127" s="77">
        <f t="shared" si="28"/>
        <v>1.2285780925996383E-2</v>
      </c>
    </row>
    <row r="128" spans="2:13" s="72" customFormat="1" ht="54" outlineLevel="1" x14ac:dyDescent="0.2">
      <c r="B128" s="73" t="s">
        <v>1613</v>
      </c>
      <c r="C128" s="74" t="s">
        <v>33</v>
      </c>
      <c r="D128" s="74">
        <v>101964</v>
      </c>
      <c r="E128" s="35" t="s">
        <v>949</v>
      </c>
      <c r="F128" s="34">
        <v>12.95</v>
      </c>
      <c r="G128" s="34" t="s">
        <v>13</v>
      </c>
      <c r="H128" s="34">
        <v>167.35883612680848</v>
      </c>
      <c r="I128" s="34">
        <v>31.397320668959491</v>
      </c>
      <c r="J128" s="34">
        <v>0</v>
      </c>
      <c r="K128" s="75">
        <f t="shared" si="26"/>
        <v>198.76</v>
      </c>
      <c r="L128" s="76">
        <f t="shared" si="27"/>
        <v>2573.94</v>
      </c>
      <c r="M128" s="77">
        <f t="shared" si="28"/>
        <v>9.2370941426056982E-5</v>
      </c>
    </row>
    <row r="129" spans="2:15" s="72" customFormat="1" ht="18" outlineLevel="1" x14ac:dyDescent="0.2">
      <c r="B129" s="73" t="s">
        <v>436</v>
      </c>
      <c r="C129" s="74"/>
      <c r="D129" s="74"/>
      <c r="E129" s="78" t="s">
        <v>128</v>
      </c>
      <c r="F129" s="34"/>
      <c r="G129" s="34"/>
      <c r="H129" s="34">
        <v>0</v>
      </c>
      <c r="I129" s="34">
        <v>0</v>
      </c>
      <c r="J129" s="34">
        <v>0</v>
      </c>
      <c r="K129" s="75"/>
      <c r="L129" s="76"/>
      <c r="M129" s="77">
        <f t="shared" si="28"/>
        <v>0</v>
      </c>
    </row>
    <row r="130" spans="2:15" s="72" customFormat="1" ht="36" outlineLevel="1" x14ac:dyDescent="0.2">
      <c r="B130" s="73" t="s">
        <v>1614</v>
      </c>
      <c r="C130" s="74" t="s">
        <v>33</v>
      </c>
      <c r="D130" s="74">
        <v>96396</v>
      </c>
      <c r="E130" s="35" t="s">
        <v>922</v>
      </c>
      <c r="F130" s="34">
        <v>84.63</v>
      </c>
      <c r="G130" s="34" t="s">
        <v>14</v>
      </c>
      <c r="H130" s="34">
        <v>176.13603389916841</v>
      </c>
      <c r="I130" s="34">
        <v>7.8166878949335086</v>
      </c>
      <c r="J130" s="34">
        <v>14.174260716146097</v>
      </c>
      <c r="K130" s="75">
        <f t="shared" ref="K130:K140" si="31">ROUND(+H130+I130+J130,2)</f>
        <v>198.13</v>
      </c>
      <c r="L130" s="76">
        <f t="shared" ref="L130:L140" si="32">ROUND(F130*K130,2)</f>
        <v>16767.740000000002</v>
      </c>
      <c r="M130" s="77">
        <f t="shared" si="28"/>
        <v>6.0174360295397447E-4</v>
      </c>
    </row>
    <row r="131" spans="2:15" s="72" customFormat="1" ht="36" outlineLevel="1" x14ac:dyDescent="0.2">
      <c r="B131" s="73" t="s">
        <v>1615</v>
      </c>
      <c r="C131" s="74" t="s">
        <v>33</v>
      </c>
      <c r="D131" s="74">
        <v>97087</v>
      </c>
      <c r="E131" s="35" t="s">
        <v>950</v>
      </c>
      <c r="F131" s="34">
        <v>564.23</v>
      </c>
      <c r="G131" s="34" t="s">
        <v>13</v>
      </c>
      <c r="H131" s="34">
        <v>2.4737291420932688</v>
      </c>
      <c r="I131" s="34">
        <v>0.45193128557473172</v>
      </c>
      <c r="J131" s="34">
        <v>0</v>
      </c>
      <c r="K131" s="75">
        <f t="shared" si="31"/>
        <v>2.93</v>
      </c>
      <c r="L131" s="76">
        <f t="shared" si="32"/>
        <v>1653.19</v>
      </c>
      <c r="M131" s="77">
        <f t="shared" si="28"/>
        <v>5.9328001684632568E-5</v>
      </c>
    </row>
    <row r="132" spans="2:15" s="72" customFormat="1" ht="54" outlineLevel="1" x14ac:dyDescent="0.2">
      <c r="B132" s="73" t="s">
        <v>1616</v>
      </c>
      <c r="C132" s="74" t="s">
        <v>33</v>
      </c>
      <c r="D132" s="74">
        <v>97117</v>
      </c>
      <c r="E132" s="35" t="s">
        <v>951</v>
      </c>
      <c r="F132" s="34">
        <v>1089</v>
      </c>
      <c r="G132" s="34" t="s">
        <v>0</v>
      </c>
      <c r="H132" s="34">
        <v>19.525844360317699</v>
      </c>
      <c r="I132" s="34">
        <v>4.110136299050299</v>
      </c>
      <c r="J132" s="34">
        <v>0</v>
      </c>
      <c r="K132" s="75">
        <f t="shared" si="31"/>
        <v>23.64</v>
      </c>
      <c r="L132" s="76">
        <f t="shared" si="32"/>
        <v>25743.96</v>
      </c>
      <c r="M132" s="77">
        <f t="shared" si="28"/>
        <v>9.2387305890376389E-4</v>
      </c>
    </row>
    <row r="133" spans="2:15" s="72" customFormat="1" ht="36" outlineLevel="1" x14ac:dyDescent="0.2">
      <c r="B133" s="73" t="s">
        <v>1617</v>
      </c>
      <c r="C133" s="74" t="s">
        <v>33</v>
      </c>
      <c r="D133" s="74">
        <v>97092</v>
      </c>
      <c r="E133" s="35" t="s">
        <v>952</v>
      </c>
      <c r="F133" s="34">
        <v>1138.26</v>
      </c>
      <c r="G133" s="34" t="s">
        <v>0</v>
      </c>
      <c r="H133" s="34">
        <v>12.54317304981047</v>
      </c>
      <c r="I133" s="34">
        <v>0.42830346999352825</v>
      </c>
      <c r="J133" s="34">
        <v>0</v>
      </c>
      <c r="K133" s="75">
        <f t="shared" si="31"/>
        <v>12.97</v>
      </c>
      <c r="L133" s="76">
        <f t="shared" si="32"/>
        <v>14763.23</v>
      </c>
      <c r="M133" s="77">
        <f t="shared" si="28"/>
        <v>5.2980778634677077E-4</v>
      </c>
    </row>
    <row r="134" spans="2:15" s="72" customFormat="1" ht="36" outlineLevel="1" x14ac:dyDescent="0.2">
      <c r="B134" s="73" t="s">
        <v>1618</v>
      </c>
      <c r="C134" s="74" t="s">
        <v>33</v>
      </c>
      <c r="D134" s="74">
        <v>97093</v>
      </c>
      <c r="E134" s="35" t="s">
        <v>953</v>
      </c>
      <c r="F134" s="34">
        <v>4892.16</v>
      </c>
      <c r="G134" s="34" t="s">
        <v>0</v>
      </c>
      <c r="H134" s="34">
        <v>11.739446005840236</v>
      </c>
      <c r="I134" s="34">
        <v>0.33021403805176325</v>
      </c>
      <c r="J134" s="34">
        <v>0</v>
      </c>
      <c r="K134" s="75">
        <f t="shared" si="31"/>
        <v>12.07</v>
      </c>
      <c r="L134" s="76">
        <f t="shared" si="32"/>
        <v>59048.37</v>
      </c>
      <c r="M134" s="77">
        <f t="shared" si="28"/>
        <v>2.119067859613721E-3</v>
      </c>
    </row>
    <row r="135" spans="2:15" s="72" customFormat="1" ht="54" outlineLevel="1" x14ac:dyDescent="0.2">
      <c r="B135" s="73" t="s">
        <v>1619</v>
      </c>
      <c r="C135" s="74" t="s">
        <v>33</v>
      </c>
      <c r="D135" s="74">
        <v>94963</v>
      </c>
      <c r="E135" s="35" t="s">
        <v>1002</v>
      </c>
      <c r="F135" s="34">
        <v>0.5</v>
      </c>
      <c r="G135" s="34" t="s">
        <v>14</v>
      </c>
      <c r="H135" s="34">
        <v>369.24557698232996</v>
      </c>
      <c r="I135" s="34">
        <v>83.086413019439547</v>
      </c>
      <c r="J135" s="34">
        <v>1.9213579055785015</v>
      </c>
      <c r="K135" s="75">
        <f t="shared" si="31"/>
        <v>454.25</v>
      </c>
      <c r="L135" s="76">
        <f t="shared" si="32"/>
        <v>227.13</v>
      </c>
      <c r="M135" s="77">
        <f t="shared" si="28"/>
        <v>8.1510104843548499E-6</v>
      </c>
    </row>
    <row r="136" spans="2:15" s="72" customFormat="1" ht="18" outlineLevel="1" x14ac:dyDescent="0.2">
      <c r="B136" s="73" t="s">
        <v>1620</v>
      </c>
      <c r="C136" s="74" t="s">
        <v>32</v>
      </c>
      <c r="D136" s="74">
        <v>40505</v>
      </c>
      <c r="E136" s="35" t="s">
        <v>1003</v>
      </c>
      <c r="F136" s="34">
        <v>87.17</v>
      </c>
      <c r="G136" s="34" t="s">
        <v>14</v>
      </c>
      <c r="H136" s="34">
        <v>517.20040972929689</v>
      </c>
      <c r="I136" s="34">
        <v>25.167525933070301</v>
      </c>
      <c r="J136" s="34">
        <v>0</v>
      </c>
      <c r="K136" s="75">
        <f t="shared" si="31"/>
        <v>542.37</v>
      </c>
      <c r="L136" s="76">
        <f t="shared" si="32"/>
        <v>47278.39</v>
      </c>
      <c r="M136" s="77">
        <f t="shared" si="28"/>
        <v>1.6966787856003941E-3</v>
      </c>
    </row>
    <row r="137" spans="2:15" s="72" customFormat="1" ht="36" outlineLevel="1" x14ac:dyDescent="0.2">
      <c r="B137" s="73" t="s">
        <v>1621</v>
      </c>
      <c r="C137" s="74" t="s">
        <v>920</v>
      </c>
      <c r="D137" s="74" t="s">
        <v>1130</v>
      </c>
      <c r="E137" s="35" t="s">
        <v>1474</v>
      </c>
      <c r="F137" s="34">
        <v>564.23</v>
      </c>
      <c r="G137" s="34" t="s">
        <v>13</v>
      </c>
      <c r="H137" s="34">
        <v>0</v>
      </c>
      <c r="I137" s="34">
        <v>70.196898136387048</v>
      </c>
      <c r="J137" s="34">
        <v>0</v>
      </c>
      <c r="K137" s="75">
        <f t="shared" si="31"/>
        <v>70.2</v>
      </c>
      <c r="L137" s="76">
        <f t="shared" si="32"/>
        <v>39608.949999999997</v>
      </c>
      <c r="M137" s="77">
        <f t="shared" si="28"/>
        <v>1.4214457214999649E-3</v>
      </c>
      <c r="O137" s="79"/>
    </row>
    <row r="138" spans="2:15" s="72" customFormat="1" ht="54" outlineLevel="1" x14ac:dyDescent="0.2">
      <c r="B138" s="73" t="s">
        <v>1622</v>
      </c>
      <c r="C138" s="74" t="s">
        <v>33</v>
      </c>
      <c r="D138" s="74">
        <v>98575</v>
      </c>
      <c r="E138" s="35" t="s">
        <v>955</v>
      </c>
      <c r="F138" s="34">
        <v>235.01</v>
      </c>
      <c r="G138" s="34" t="s">
        <v>1</v>
      </c>
      <c r="H138" s="34">
        <v>53.225012811729492</v>
      </c>
      <c r="I138" s="34">
        <v>43.258863872762504</v>
      </c>
      <c r="J138" s="34">
        <v>0</v>
      </c>
      <c r="K138" s="75">
        <f t="shared" si="31"/>
        <v>96.48</v>
      </c>
      <c r="L138" s="76">
        <f t="shared" si="32"/>
        <v>22673.759999999998</v>
      </c>
      <c r="M138" s="77">
        <f t="shared" si="28"/>
        <v>8.136928432164206E-4</v>
      </c>
    </row>
    <row r="139" spans="2:15" s="72" customFormat="1" ht="36" outlineLevel="1" x14ac:dyDescent="0.2">
      <c r="B139" s="73" t="s">
        <v>1623</v>
      </c>
      <c r="C139" s="74" t="s">
        <v>33</v>
      </c>
      <c r="D139" s="74">
        <v>98577</v>
      </c>
      <c r="E139" s="35" t="s">
        <v>954</v>
      </c>
      <c r="F139" s="34">
        <v>22.43</v>
      </c>
      <c r="G139" s="34" t="s">
        <v>1</v>
      </c>
      <c r="H139" s="34">
        <v>26.419595599836683</v>
      </c>
      <c r="I139" s="34">
        <v>41.426364855403314</v>
      </c>
      <c r="J139" s="34">
        <v>0</v>
      </c>
      <c r="K139" s="75">
        <f t="shared" si="31"/>
        <v>67.849999999999994</v>
      </c>
      <c r="L139" s="76">
        <f t="shared" si="32"/>
        <v>1521.88</v>
      </c>
      <c r="M139" s="77">
        <f t="shared" si="28"/>
        <v>5.4615681926341571E-5</v>
      </c>
    </row>
    <row r="140" spans="2:15" s="72" customFormat="1" ht="36" outlineLevel="1" x14ac:dyDescent="0.2">
      <c r="B140" s="73" t="s">
        <v>1624</v>
      </c>
      <c r="C140" s="74" t="s">
        <v>33</v>
      </c>
      <c r="D140" s="74">
        <v>97114</v>
      </c>
      <c r="E140" s="35" t="s">
        <v>956</v>
      </c>
      <c r="F140" s="34">
        <v>104.11</v>
      </c>
      <c r="G140" s="34" t="s">
        <v>1</v>
      </c>
      <c r="H140" s="34">
        <v>0.165158249949</v>
      </c>
      <c r="I140" s="34">
        <v>0.40109860701900002</v>
      </c>
      <c r="J140" s="34">
        <v>0</v>
      </c>
      <c r="K140" s="75">
        <f t="shared" si="31"/>
        <v>0.56999999999999995</v>
      </c>
      <c r="L140" s="76">
        <f t="shared" si="32"/>
        <v>59.34</v>
      </c>
      <c r="M140" s="77">
        <f t="shared" si="28"/>
        <v>2.1295335805116756E-6</v>
      </c>
    </row>
    <row r="141" spans="2:15" s="8" customFormat="1" ht="18" outlineLevel="1" x14ac:dyDescent="0.2">
      <c r="B141" s="13"/>
      <c r="C141" s="14"/>
      <c r="D141" s="14"/>
      <c r="E141" s="15"/>
      <c r="F141" s="16"/>
      <c r="G141" s="16"/>
      <c r="H141" s="16">
        <v>0</v>
      </c>
      <c r="I141" s="16">
        <v>0</v>
      </c>
      <c r="J141" s="16">
        <v>0</v>
      </c>
      <c r="K141" s="17"/>
      <c r="L141" s="18"/>
      <c r="M141" s="19">
        <f t="shared" si="28"/>
        <v>0</v>
      </c>
    </row>
    <row r="142" spans="2:15" s="8" customFormat="1" ht="25.5" customHeight="1" outlineLevel="1" x14ac:dyDescent="0.2">
      <c r="B142" s="48" t="s">
        <v>447</v>
      </c>
      <c r="C142" s="49"/>
      <c r="D142" s="49"/>
      <c r="E142" s="70" t="s">
        <v>107</v>
      </c>
      <c r="F142" s="50"/>
      <c r="G142" s="51"/>
      <c r="H142" s="52">
        <v>0</v>
      </c>
      <c r="I142" s="52">
        <v>0</v>
      </c>
      <c r="J142" s="50">
        <v>0</v>
      </c>
      <c r="K142" s="50"/>
      <c r="L142" s="53">
        <f>SUBTOTAL(9,L143:L149)</f>
        <v>2110246.41</v>
      </c>
      <c r="M142" s="54">
        <f t="shared" si="28"/>
        <v>7.573037737191117E-2</v>
      </c>
    </row>
    <row r="143" spans="2:15" s="72" customFormat="1" ht="54" outlineLevel="1" x14ac:dyDescent="0.2">
      <c r="B143" s="73" t="s">
        <v>448</v>
      </c>
      <c r="C143" s="74" t="s">
        <v>920</v>
      </c>
      <c r="D143" s="74" t="s">
        <v>72</v>
      </c>
      <c r="E143" s="35" t="s">
        <v>1024</v>
      </c>
      <c r="F143" s="34">
        <v>123</v>
      </c>
      <c r="G143" s="34" t="s">
        <v>2</v>
      </c>
      <c r="H143" s="34">
        <v>8298.2731073491195</v>
      </c>
      <c r="I143" s="34">
        <v>0</v>
      </c>
      <c r="J143" s="34">
        <v>0</v>
      </c>
      <c r="K143" s="75">
        <f t="shared" ref="K143:K145" si="33">ROUND(+H143+I143+J143,2)</f>
        <v>8298.27</v>
      </c>
      <c r="L143" s="76">
        <f t="shared" ref="L143:L145" si="34">ROUND(F143*K143,2)</f>
        <v>1020687.21</v>
      </c>
      <c r="M143" s="77">
        <f t="shared" si="28"/>
        <v>3.662938471341038E-2</v>
      </c>
    </row>
    <row r="144" spans="2:15" s="72" customFormat="1" ht="54" outlineLevel="1" x14ac:dyDescent="0.2">
      <c r="B144" s="73" t="s">
        <v>449</v>
      </c>
      <c r="C144" s="74" t="s">
        <v>920</v>
      </c>
      <c r="D144" s="74" t="s">
        <v>73</v>
      </c>
      <c r="E144" s="35" t="s">
        <v>1025</v>
      </c>
      <c r="F144" s="34">
        <v>4</v>
      </c>
      <c r="G144" s="34" t="s">
        <v>2</v>
      </c>
      <c r="H144" s="34">
        <v>18078.198829331228</v>
      </c>
      <c r="I144" s="34">
        <v>0</v>
      </c>
      <c r="J144" s="34">
        <v>0</v>
      </c>
      <c r="K144" s="75">
        <f t="shared" si="33"/>
        <v>18078.2</v>
      </c>
      <c r="L144" s="76">
        <f t="shared" si="34"/>
        <v>72312.800000000003</v>
      </c>
      <c r="M144" s="77">
        <f t="shared" si="28"/>
        <v>2.5950882356054043E-3</v>
      </c>
    </row>
    <row r="145" spans="2:13" s="72" customFormat="1" ht="54" outlineLevel="1" x14ac:dyDescent="0.2">
      <c r="B145" s="73" t="s">
        <v>450</v>
      </c>
      <c r="C145" s="74" t="s">
        <v>920</v>
      </c>
      <c r="D145" s="74" t="s">
        <v>74</v>
      </c>
      <c r="E145" s="35" t="s">
        <v>1026</v>
      </c>
      <c r="F145" s="34">
        <v>33</v>
      </c>
      <c r="G145" s="34" t="s">
        <v>2</v>
      </c>
      <c r="H145" s="34">
        <v>24038.566975202189</v>
      </c>
      <c r="I145" s="34">
        <v>0</v>
      </c>
      <c r="J145" s="34">
        <v>0</v>
      </c>
      <c r="K145" s="75">
        <f t="shared" si="33"/>
        <v>24038.57</v>
      </c>
      <c r="L145" s="76">
        <f t="shared" si="34"/>
        <v>793272.81</v>
      </c>
      <c r="M145" s="77">
        <f t="shared" si="28"/>
        <v>2.8468167971045805E-2</v>
      </c>
    </row>
    <row r="146" spans="2:13" s="72" customFormat="1" ht="36" outlineLevel="1" x14ac:dyDescent="0.2">
      <c r="B146" s="73" t="s">
        <v>1625</v>
      </c>
      <c r="C146" s="74" t="s">
        <v>920</v>
      </c>
      <c r="D146" s="74" t="s">
        <v>1502</v>
      </c>
      <c r="E146" s="35" t="s">
        <v>1161</v>
      </c>
      <c r="F146" s="34">
        <v>1</v>
      </c>
      <c r="G146" s="34" t="s">
        <v>2</v>
      </c>
      <c r="H146" s="34">
        <v>0</v>
      </c>
      <c r="I146" s="34">
        <v>0</v>
      </c>
      <c r="J146" s="34">
        <v>7105.8209769962359</v>
      </c>
      <c r="K146" s="75">
        <f t="shared" ref="K146:K149" si="35">ROUND(+H146+I146+J146,2)</f>
        <v>7105.82</v>
      </c>
      <c r="L146" s="76">
        <f t="shared" ref="L146:L149" si="36">ROUND(F146*K146,2)</f>
        <v>7105.82</v>
      </c>
      <c r="M146" s="77">
        <f t="shared" si="28"/>
        <v>2.5500644265371539E-4</v>
      </c>
    </row>
    <row r="147" spans="2:13" s="72" customFormat="1" ht="36" outlineLevel="1" x14ac:dyDescent="0.2">
      <c r="B147" s="73" t="s">
        <v>1626</v>
      </c>
      <c r="C147" s="74" t="s">
        <v>920</v>
      </c>
      <c r="D147" s="74" t="s">
        <v>1127</v>
      </c>
      <c r="E147" s="35" t="s">
        <v>1162</v>
      </c>
      <c r="F147" s="34">
        <v>1</v>
      </c>
      <c r="G147" s="34" t="s">
        <v>2</v>
      </c>
      <c r="H147" s="34">
        <v>0</v>
      </c>
      <c r="I147" s="34">
        <v>0</v>
      </c>
      <c r="J147" s="34">
        <v>18668.929657744655</v>
      </c>
      <c r="K147" s="75">
        <f t="shared" si="35"/>
        <v>18668.93</v>
      </c>
      <c r="L147" s="76">
        <f t="shared" si="36"/>
        <v>18668.93</v>
      </c>
      <c r="M147" s="77">
        <f t="shared" si="28"/>
        <v>6.6997157646143967E-4</v>
      </c>
    </row>
    <row r="148" spans="2:13" s="72" customFormat="1" ht="36" outlineLevel="1" x14ac:dyDescent="0.2">
      <c r="B148" s="73" t="s">
        <v>1627</v>
      </c>
      <c r="C148" s="74" t="s">
        <v>920</v>
      </c>
      <c r="D148" s="74" t="s">
        <v>1128</v>
      </c>
      <c r="E148" s="35" t="s">
        <v>1163</v>
      </c>
      <c r="F148" s="34">
        <v>14</v>
      </c>
      <c r="G148" s="34" t="s">
        <v>123</v>
      </c>
      <c r="H148" s="34">
        <v>1494.2084175339078</v>
      </c>
      <c r="I148" s="34">
        <v>64.598372518147599</v>
      </c>
      <c r="J148" s="34">
        <v>4960.2321755006187</v>
      </c>
      <c r="K148" s="75">
        <f t="shared" si="35"/>
        <v>6519.04</v>
      </c>
      <c r="L148" s="76">
        <f t="shared" si="36"/>
        <v>91266.559999999998</v>
      </c>
      <c r="M148" s="77">
        <f t="shared" si="28"/>
        <v>3.2752815014793334E-3</v>
      </c>
    </row>
    <row r="149" spans="2:13" s="72" customFormat="1" ht="36" outlineLevel="1" x14ac:dyDescent="0.2">
      <c r="B149" s="73" t="s">
        <v>1628</v>
      </c>
      <c r="C149" s="74" t="s">
        <v>920</v>
      </c>
      <c r="D149" s="74" t="s">
        <v>1129</v>
      </c>
      <c r="E149" s="35" t="s">
        <v>1164</v>
      </c>
      <c r="F149" s="34">
        <v>7</v>
      </c>
      <c r="G149" s="34" t="s">
        <v>123</v>
      </c>
      <c r="H149" s="34">
        <v>1912.4322344648588</v>
      </c>
      <c r="I149" s="34">
        <v>64.598372518147599</v>
      </c>
      <c r="J149" s="34">
        <v>13299.007221062802</v>
      </c>
      <c r="K149" s="75">
        <f t="shared" si="35"/>
        <v>15276.04</v>
      </c>
      <c r="L149" s="76">
        <f t="shared" si="36"/>
        <v>106932.28</v>
      </c>
      <c r="M149" s="77">
        <f t="shared" si="28"/>
        <v>3.8374769312550894E-3</v>
      </c>
    </row>
    <row r="150" spans="2:13" s="8" customFormat="1" ht="18" outlineLevel="1" x14ac:dyDescent="0.2">
      <c r="B150" s="13"/>
      <c r="C150" s="14"/>
      <c r="D150" s="14"/>
      <c r="E150" s="15"/>
      <c r="F150" s="16"/>
      <c r="G150" s="16"/>
      <c r="H150" s="16">
        <v>0</v>
      </c>
      <c r="I150" s="16">
        <v>0</v>
      </c>
      <c r="J150" s="16">
        <v>0</v>
      </c>
      <c r="K150" s="17"/>
      <c r="L150" s="18"/>
      <c r="M150" s="19">
        <f t="shared" ref="M150:M181" si="37">+L150/$L$851</f>
        <v>0</v>
      </c>
    </row>
    <row r="151" spans="2:13" s="8" customFormat="1" ht="25.5" customHeight="1" outlineLevel="1" x14ac:dyDescent="0.2">
      <c r="B151" s="48" t="s">
        <v>451</v>
      </c>
      <c r="C151" s="49"/>
      <c r="D151" s="49"/>
      <c r="E151" s="70" t="s">
        <v>106</v>
      </c>
      <c r="F151" s="50"/>
      <c r="G151" s="51"/>
      <c r="H151" s="52">
        <v>0</v>
      </c>
      <c r="I151" s="52">
        <v>0</v>
      </c>
      <c r="J151" s="50">
        <v>0</v>
      </c>
      <c r="K151" s="50"/>
      <c r="L151" s="53">
        <f>SUBTOTAL(9,L152:L152)</f>
        <v>441229.47</v>
      </c>
      <c r="M151" s="54">
        <f t="shared" si="37"/>
        <v>1.5834394558078342E-2</v>
      </c>
    </row>
    <row r="152" spans="2:13" s="72" customFormat="1" ht="108" outlineLevel="1" x14ac:dyDescent="0.2">
      <c r="B152" s="73" t="s">
        <v>452</v>
      </c>
      <c r="C152" s="74" t="s">
        <v>920</v>
      </c>
      <c r="D152" s="74" t="s">
        <v>1119</v>
      </c>
      <c r="E152" s="35" t="s">
        <v>1153</v>
      </c>
      <c r="F152" s="34">
        <v>12789.26</v>
      </c>
      <c r="G152" s="34" t="s">
        <v>0</v>
      </c>
      <c r="H152" s="34">
        <v>34.498461092875921</v>
      </c>
      <c r="I152" s="34">
        <v>0</v>
      </c>
      <c r="J152" s="34">
        <v>0</v>
      </c>
      <c r="K152" s="75">
        <f t="shared" ref="K152" si="38">ROUND(+H152+I152+J152,2)</f>
        <v>34.5</v>
      </c>
      <c r="L152" s="76">
        <f t="shared" ref="L152" si="39">ROUND(F152*K152,2)</f>
        <v>441229.47</v>
      </c>
      <c r="M152" s="77">
        <f t="shared" si="37"/>
        <v>1.5834394558078342E-2</v>
      </c>
    </row>
    <row r="153" spans="2:13" s="8" customFormat="1" ht="18" outlineLevel="1" x14ac:dyDescent="0.2">
      <c r="B153" s="13"/>
      <c r="C153" s="14"/>
      <c r="D153" s="14"/>
      <c r="E153" s="15"/>
      <c r="F153" s="16"/>
      <c r="G153" s="16"/>
      <c r="H153" s="16">
        <v>0</v>
      </c>
      <c r="I153" s="16">
        <v>0</v>
      </c>
      <c r="J153" s="16">
        <v>0</v>
      </c>
      <c r="K153" s="17"/>
      <c r="L153" s="18"/>
      <c r="M153" s="19">
        <f t="shared" si="37"/>
        <v>0</v>
      </c>
    </row>
    <row r="154" spans="2:13" s="8" customFormat="1" ht="18" outlineLevel="1" x14ac:dyDescent="0.2">
      <c r="B154" s="13"/>
      <c r="C154" s="14"/>
      <c r="D154" s="14"/>
      <c r="E154" s="15"/>
      <c r="F154" s="16"/>
      <c r="G154" s="16"/>
      <c r="H154" s="16">
        <v>0</v>
      </c>
      <c r="I154" s="16">
        <v>0</v>
      </c>
      <c r="J154" s="16">
        <v>0</v>
      </c>
      <c r="K154" s="17"/>
      <c r="L154" s="18"/>
      <c r="M154" s="19">
        <f t="shared" si="37"/>
        <v>0</v>
      </c>
    </row>
    <row r="155" spans="2:13" s="8" customFormat="1" ht="25.5" customHeight="1" outlineLevel="1" x14ac:dyDescent="0.2">
      <c r="B155" s="37">
        <v>6</v>
      </c>
      <c r="C155" s="38"/>
      <c r="D155" s="38"/>
      <c r="E155" s="68" t="s">
        <v>130</v>
      </c>
      <c r="F155" s="40"/>
      <c r="G155" s="36"/>
      <c r="H155" s="41">
        <v>0</v>
      </c>
      <c r="I155" s="41">
        <v>0</v>
      </c>
      <c r="J155" s="40">
        <v>0</v>
      </c>
      <c r="K155" s="40"/>
      <c r="L155" s="42">
        <f>SUBTOTAL(9,L156:L170)</f>
        <v>708658.71</v>
      </c>
      <c r="M155" s="43">
        <f t="shared" si="37"/>
        <v>2.5431623189536314E-2</v>
      </c>
    </row>
    <row r="156" spans="2:13" s="8" customFormat="1" ht="25.5" customHeight="1" outlineLevel="1" x14ac:dyDescent="0.2">
      <c r="B156" s="48" t="s">
        <v>453</v>
      </c>
      <c r="C156" s="49"/>
      <c r="D156" s="49"/>
      <c r="E156" s="70" t="s">
        <v>131</v>
      </c>
      <c r="F156" s="50"/>
      <c r="G156" s="51"/>
      <c r="H156" s="52">
        <v>0</v>
      </c>
      <c r="I156" s="52">
        <v>0</v>
      </c>
      <c r="J156" s="50">
        <v>0</v>
      </c>
      <c r="K156" s="50"/>
      <c r="L156" s="53">
        <f>SUBTOTAL(9,L157:L158)</f>
        <v>30015.62</v>
      </c>
      <c r="M156" s="54">
        <f t="shared" si="37"/>
        <v>1.0771700493744161E-3</v>
      </c>
    </row>
    <row r="157" spans="2:13" s="72" customFormat="1" ht="54" outlineLevel="1" x14ac:dyDescent="0.2">
      <c r="B157" s="73" t="s">
        <v>454</v>
      </c>
      <c r="C157" s="74" t="s">
        <v>33</v>
      </c>
      <c r="D157" s="74">
        <v>101165</v>
      </c>
      <c r="E157" s="35" t="s">
        <v>957</v>
      </c>
      <c r="F157" s="34">
        <v>6.7</v>
      </c>
      <c r="G157" s="34" t="s">
        <v>14</v>
      </c>
      <c r="H157" s="34">
        <v>725.24462923621888</v>
      </c>
      <c r="I157" s="34">
        <v>432.06568584978709</v>
      </c>
      <c r="J157" s="34">
        <v>0.47523265171378959</v>
      </c>
      <c r="K157" s="75">
        <f>ROUND(+H157+I157+J157,2)</f>
        <v>1157.79</v>
      </c>
      <c r="L157" s="76">
        <f>ROUND(F157*K157,2)</f>
        <v>7757.19</v>
      </c>
      <c r="M157" s="77">
        <f t="shared" si="37"/>
        <v>2.7838214687241932E-4</v>
      </c>
    </row>
    <row r="158" spans="2:13" s="72" customFormat="1" ht="36" outlineLevel="1" x14ac:dyDescent="0.2">
      <c r="B158" s="73" t="s">
        <v>1629</v>
      </c>
      <c r="C158" s="74" t="s">
        <v>33</v>
      </c>
      <c r="D158" s="74">
        <v>93205</v>
      </c>
      <c r="E158" s="35" t="s">
        <v>1027</v>
      </c>
      <c r="F158" s="34">
        <v>283.8</v>
      </c>
      <c r="G158" s="34" t="s">
        <v>1</v>
      </c>
      <c r="H158" s="34">
        <v>59.93526390085249</v>
      </c>
      <c r="I158" s="34">
        <v>18.471123768703276</v>
      </c>
      <c r="J158" s="34">
        <v>2.0187020512244015E-2</v>
      </c>
      <c r="K158" s="75">
        <f>ROUND(+H158+I158+J158,2)</f>
        <v>78.430000000000007</v>
      </c>
      <c r="L158" s="76">
        <f>ROUND(F158*K158,2)</f>
        <v>22258.43</v>
      </c>
      <c r="M158" s="77">
        <f t="shared" si="37"/>
        <v>7.9878790250199677E-4</v>
      </c>
    </row>
    <row r="159" spans="2:13" s="8" customFormat="1" ht="25.5" customHeight="1" outlineLevel="1" x14ac:dyDescent="0.2">
      <c r="B159" s="13"/>
      <c r="C159" s="14"/>
      <c r="D159" s="14"/>
      <c r="E159" s="15"/>
      <c r="F159" s="16"/>
      <c r="G159" s="16"/>
      <c r="H159" s="16">
        <v>0</v>
      </c>
      <c r="I159" s="16">
        <v>0</v>
      </c>
      <c r="J159" s="16">
        <v>0</v>
      </c>
      <c r="K159" s="17"/>
      <c r="L159" s="18"/>
      <c r="M159" s="19">
        <f t="shared" si="37"/>
        <v>0</v>
      </c>
    </row>
    <row r="160" spans="2:13" s="8" customFormat="1" ht="25.5" customHeight="1" outlineLevel="1" x14ac:dyDescent="0.2">
      <c r="B160" s="48" t="s">
        <v>455</v>
      </c>
      <c r="C160" s="49"/>
      <c r="D160" s="49"/>
      <c r="E160" s="70" t="s">
        <v>132</v>
      </c>
      <c r="F160" s="50"/>
      <c r="G160" s="51"/>
      <c r="H160" s="52">
        <v>0</v>
      </c>
      <c r="I160" s="52">
        <v>0</v>
      </c>
      <c r="J160" s="50">
        <v>0</v>
      </c>
      <c r="K160" s="50"/>
      <c r="L160" s="53">
        <f>SUBTOTAL(9,L161:L163)</f>
        <v>372459.24</v>
      </c>
      <c r="M160" s="54">
        <f t="shared" si="37"/>
        <v>1.3366438472393957E-2</v>
      </c>
    </row>
    <row r="161" spans="2:13" s="72" customFormat="1" ht="54" outlineLevel="1" x14ac:dyDescent="0.2">
      <c r="B161" s="73" t="s">
        <v>456</v>
      </c>
      <c r="C161" s="74" t="s">
        <v>33</v>
      </c>
      <c r="D161" s="74">
        <v>103316</v>
      </c>
      <c r="E161" s="35" t="s">
        <v>958</v>
      </c>
      <c r="F161" s="34">
        <v>129.5</v>
      </c>
      <c r="G161" s="34" t="s">
        <v>13</v>
      </c>
      <c r="H161" s="34">
        <v>58.137951915302118</v>
      </c>
      <c r="I161" s="34">
        <v>30.227050648891407</v>
      </c>
      <c r="J161" s="34">
        <v>1.3012075182475852E-2</v>
      </c>
      <c r="K161" s="75">
        <f t="shared" ref="K161:K163" si="40">ROUND(+H161+I161+J161,2)</f>
        <v>88.38</v>
      </c>
      <c r="L161" s="76">
        <f t="shared" ref="L161:L163" si="41">ROUND(F161*K161,2)</f>
        <v>11445.21</v>
      </c>
      <c r="M161" s="77">
        <f t="shared" si="37"/>
        <v>4.1073405849356302E-4</v>
      </c>
    </row>
    <row r="162" spans="2:13" s="72" customFormat="1" ht="54" outlineLevel="1" x14ac:dyDescent="0.2">
      <c r="B162" s="73" t="s">
        <v>457</v>
      </c>
      <c r="C162" s="74" t="s">
        <v>33</v>
      </c>
      <c r="D162" s="74">
        <v>103318</v>
      </c>
      <c r="E162" s="35" t="s">
        <v>959</v>
      </c>
      <c r="F162" s="34">
        <v>287.60000000000002</v>
      </c>
      <c r="G162" s="34" t="s">
        <v>13</v>
      </c>
      <c r="H162" s="34">
        <v>74.396286742458116</v>
      </c>
      <c r="I162" s="34">
        <v>41.21991604502535</v>
      </c>
      <c r="J162" s="34">
        <v>2.6030891092532579E-2</v>
      </c>
      <c r="K162" s="75">
        <f t="shared" si="40"/>
        <v>115.64</v>
      </c>
      <c r="L162" s="76">
        <f t="shared" si="41"/>
        <v>33258.06</v>
      </c>
      <c r="M162" s="77">
        <f t="shared" si="37"/>
        <v>1.1935314390406492E-3</v>
      </c>
    </row>
    <row r="163" spans="2:13" s="72" customFormat="1" ht="54" outlineLevel="1" x14ac:dyDescent="0.2">
      <c r="B163" s="73" t="s">
        <v>1630</v>
      </c>
      <c r="C163" s="74" t="s">
        <v>33</v>
      </c>
      <c r="D163" s="74">
        <v>103320</v>
      </c>
      <c r="E163" s="35" t="s">
        <v>999</v>
      </c>
      <c r="F163" s="34">
        <v>2384.1999999999998</v>
      </c>
      <c r="G163" s="34" t="s">
        <v>13</v>
      </c>
      <c r="H163" s="34">
        <v>91.094502834514557</v>
      </c>
      <c r="I163" s="34">
        <v>46.354254454416349</v>
      </c>
      <c r="J163" s="34">
        <v>2.5824097189089883E-2</v>
      </c>
      <c r="K163" s="75">
        <f t="shared" si="40"/>
        <v>137.47</v>
      </c>
      <c r="L163" s="76">
        <f t="shared" si="41"/>
        <v>327755.96999999997</v>
      </c>
      <c r="M163" s="77">
        <f t="shared" si="37"/>
        <v>1.1762172974859743E-2</v>
      </c>
    </row>
    <row r="164" spans="2:13" s="8" customFormat="1" ht="25.5" customHeight="1" outlineLevel="1" x14ac:dyDescent="0.2">
      <c r="B164" s="13"/>
      <c r="C164" s="14"/>
      <c r="D164" s="14"/>
      <c r="E164" s="15"/>
      <c r="F164" s="16"/>
      <c r="G164" s="16"/>
      <c r="H164" s="16">
        <v>0</v>
      </c>
      <c r="I164" s="16">
        <v>0</v>
      </c>
      <c r="J164" s="16">
        <v>0</v>
      </c>
      <c r="K164" s="17"/>
      <c r="L164" s="18"/>
      <c r="M164" s="19">
        <f t="shared" si="37"/>
        <v>0</v>
      </c>
    </row>
    <row r="165" spans="2:13" s="8" customFormat="1" ht="25.5" customHeight="1" outlineLevel="1" x14ac:dyDescent="0.2">
      <c r="B165" s="48" t="s">
        <v>458</v>
      </c>
      <c r="C165" s="49"/>
      <c r="D165" s="49"/>
      <c r="E165" s="70" t="s">
        <v>133</v>
      </c>
      <c r="F165" s="50"/>
      <c r="G165" s="51"/>
      <c r="H165" s="52">
        <v>0</v>
      </c>
      <c r="I165" s="52">
        <v>0</v>
      </c>
      <c r="J165" s="50">
        <v>0</v>
      </c>
      <c r="K165" s="50"/>
      <c r="L165" s="53">
        <f>SUBTOTAL(9,L166)</f>
        <v>233662.47</v>
      </c>
      <c r="M165" s="54">
        <f t="shared" si="37"/>
        <v>8.3854411252157392E-3</v>
      </c>
    </row>
    <row r="166" spans="2:13" s="72" customFormat="1" ht="36" outlineLevel="1" x14ac:dyDescent="0.2">
      <c r="B166" s="73" t="s">
        <v>459</v>
      </c>
      <c r="C166" s="74" t="s">
        <v>32</v>
      </c>
      <c r="D166" s="74">
        <v>90023</v>
      </c>
      <c r="E166" s="35" t="s">
        <v>1004</v>
      </c>
      <c r="F166" s="34">
        <v>870.9</v>
      </c>
      <c r="G166" s="34" t="s">
        <v>13</v>
      </c>
      <c r="H166" s="34">
        <v>163.97650880006586</v>
      </c>
      <c r="I166" s="34">
        <v>104.32637161680837</v>
      </c>
      <c r="J166" s="34">
        <v>0</v>
      </c>
      <c r="K166" s="75">
        <f>ROUND(+H166+I166+J166,2)</f>
        <v>268.3</v>
      </c>
      <c r="L166" s="76">
        <f>ROUND(F166*K166,2)</f>
        <v>233662.47</v>
      </c>
      <c r="M166" s="77">
        <f t="shared" si="37"/>
        <v>8.3854411252157392E-3</v>
      </c>
    </row>
    <row r="167" spans="2:13" s="8" customFormat="1" ht="25.5" customHeight="1" outlineLevel="1" x14ac:dyDescent="0.2">
      <c r="B167" s="13"/>
      <c r="C167" s="14"/>
      <c r="D167" s="14"/>
      <c r="E167" s="15"/>
      <c r="F167" s="16"/>
      <c r="G167" s="16"/>
      <c r="H167" s="16">
        <v>0</v>
      </c>
      <c r="I167" s="16">
        <v>0</v>
      </c>
      <c r="J167" s="16">
        <v>0</v>
      </c>
      <c r="K167" s="17"/>
      <c r="L167" s="18"/>
      <c r="M167" s="19">
        <f t="shared" si="37"/>
        <v>0</v>
      </c>
    </row>
    <row r="168" spans="2:13" s="8" customFormat="1" ht="25.5" customHeight="1" outlineLevel="1" x14ac:dyDescent="0.2">
      <c r="B168" s="48" t="s">
        <v>460</v>
      </c>
      <c r="C168" s="49"/>
      <c r="D168" s="49"/>
      <c r="E168" s="70" t="s">
        <v>134</v>
      </c>
      <c r="F168" s="50"/>
      <c r="G168" s="51"/>
      <c r="H168" s="52">
        <v>0</v>
      </c>
      <c r="I168" s="52">
        <v>0</v>
      </c>
      <c r="J168" s="50">
        <v>0</v>
      </c>
      <c r="K168" s="50"/>
      <c r="L168" s="53">
        <f>SUBTOTAL(9,L169:L170)</f>
        <v>72521.38</v>
      </c>
      <c r="M168" s="54">
        <f t="shared" si="37"/>
        <v>2.6025735425522045E-3</v>
      </c>
    </row>
    <row r="169" spans="2:13" s="72" customFormat="1" ht="72" outlineLevel="1" x14ac:dyDescent="0.2">
      <c r="B169" s="73" t="s">
        <v>461</v>
      </c>
      <c r="C169" s="74" t="s">
        <v>920</v>
      </c>
      <c r="D169" s="74" t="s">
        <v>75</v>
      </c>
      <c r="E169" s="35" t="s">
        <v>1089</v>
      </c>
      <c r="F169" s="34">
        <v>56.7</v>
      </c>
      <c r="G169" s="34" t="s">
        <v>13</v>
      </c>
      <c r="H169" s="34">
        <v>1236.7675208863391</v>
      </c>
      <c r="I169" s="34">
        <v>0</v>
      </c>
      <c r="J169" s="34">
        <v>0</v>
      </c>
      <c r="K169" s="75">
        <f t="shared" ref="K169:K170" si="42">ROUND(+H169+I169+J169,2)</f>
        <v>1236.77</v>
      </c>
      <c r="L169" s="76">
        <f t="shared" ref="L169:L170" si="43">ROUND(F169*K169,2)</f>
        <v>70124.86</v>
      </c>
      <c r="M169" s="77">
        <f t="shared" si="37"/>
        <v>2.5165696696777882E-3</v>
      </c>
    </row>
    <row r="170" spans="2:13" s="72" customFormat="1" ht="54" outlineLevel="1" x14ac:dyDescent="0.2">
      <c r="B170" s="73" t="s">
        <v>462</v>
      </c>
      <c r="C170" s="74" t="s">
        <v>920</v>
      </c>
      <c r="D170" s="74" t="s">
        <v>76</v>
      </c>
      <c r="E170" s="35" t="s">
        <v>135</v>
      </c>
      <c r="F170" s="34">
        <v>3</v>
      </c>
      <c r="G170" s="34" t="s">
        <v>2</v>
      </c>
      <c r="H170" s="34">
        <v>798.84086836813094</v>
      </c>
      <c r="I170" s="34">
        <v>0</v>
      </c>
      <c r="J170" s="34">
        <v>0</v>
      </c>
      <c r="K170" s="75">
        <f t="shared" si="42"/>
        <v>798.84</v>
      </c>
      <c r="L170" s="76">
        <f t="shared" si="43"/>
        <v>2396.52</v>
      </c>
      <c r="M170" s="77">
        <f t="shared" si="37"/>
        <v>8.6003872874415905E-5</v>
      </c>
    </row>
    <row r="171" spans="2:13" s="8" customFormat="1" ht="18" outlineLevel="1" x14ac:dyDescent="0.2">
      <c r="B171" s="13"/>
      <c r="C171" s="14"/>
      <c r="D171" s="14"/>
      <c r="E171" s="15"/>
      <c r="F171" s="16"/>
      <c r="G171" s="16"/>
      <c r="H171" s="16">
        <v>0</v>
      </c>
      <c r="I171" s="16">
        <v>0</v>
      </c>
      <c r="J171" s="16">
        <v>0</v>
      </c>
      <c r="K171" s="17"/>
      <c r="L171" s="18"/>
      <c r="M171" s="19">
        <f t="shared" si="37"/>
        <v>0</v>
      </c>
    </row>
    <row r="172" spans="2:13" s="8" customFormat="1" ht="18" outlineLevel="1" x14ac:dyDescent="0.2">
      <c r="B172" s="13"/>
      <c r="C172" s="14"/>
      <c r="D172" s="14"/>
      <c r="E172" s="15"/>
      <c r="F172" s="16"/>
      <c r="G172" s="16"/>
      <c r="H172" s="16">
        <v>0</v>
      </c>
      <c r="I172" s="16">
        <v>0</v>
      </c>
      <c r="J172" s="16">
        <v>0</v>
      </c>
      <c r="K172" s="17"/>
      <c r="L172" s="18"/>
      <c r="M172" s="19">
        <f t="shared" si="37"/>
        <v>0</v>
      </c>
    </row>
    <row r="173" spans="2:13" s="8" customFormat="1" ht="25.5" customHeight="1" outlineLevel="1" x14ac:dyDescent="0.2">
      <c r="B173" s="37">
        <v>7</v>
      </c>
      <c r="C173" s="38"/>
      <c r="D173" s="38"/>
      <c r="E173" s="68" t="s">
        <v>136</v>
      </c>
      <c r="F173" s="40"/>
      <c r="G173" s="36"/>
      <c r="H173" s="41">
        <v>0</v>
      </c>
      <c r="I173" s="41">
        <v>0</v>
      </c>
      <c r="J173" s="40">
        <v>0</v>
      </c>
      <c r="K173" s="40"/>
      <c r="L173" s="42">
        <f>SUBTOTAL(9,L174:L188)</f>
        <v>467928.86999999994</v>
      </c>
      <c r="M173" s="43">
        <f t="shared" si="37"/>
        <v>1.679255547616923E-2</v>
      </c>
    </row>
    <row r="174" spans="2:13" s="8" customFormat="1" ht="25.5" customHeight="1" outlineLevel="1" x14ac:dyDescent="0.2">
      <c r="B174" s="48" t="s">
        <v>463</v>
      </c>
      <c r="C174" s="49"/>
      <c r="D174" s="49"/>
      <c r="E174" s="70" t="s">
        <v>137</v>
      </c>
      <c r="F174" s="50"/>
      <c r="G174" s="51"/>
      <c r="H174" s="52">
        <v>0</v>
      </c>
      <c r="I174" s="52">
        <v>0</v>
      </c>
      <c r="J174" s="50">
        <v>0</v>
      </c>
      <c r="K174" s="50"/>
      <c r="L174" s="53">
        <f>SUBTOTAL(9,L175:L177)</f>
        <v>11309.67</v>
      </c>
      <c r="M174" s="54">
        <f t="shared" si="37"/>
        <v>4.058699367965197E-4</v>
      </c>
    </row>
    <row r="175" spans="2:13" s="72" customFormat="1" ht="36" outlineLevel="1" x14ac:dyDescent="0.2">
      <c r="B175" s="73" t="s">
        <v>464</v>
      </c>
      <c r="C175" s="74" t="s">
        <v>33</v>
      </c>
      <c r="D175" s="74">
        <v>98562</v>
      </c>
      <c r="E175" s="35" t="s">
        <v>960</v>
      </c>
      <c r="F175" s="34">
        <v>33.200000000000003</v>
      </c>
      <c r="G175" s="34" t="s">
        <v>13</v>
      </c>
      <c r="H175" s="34">
        <v>29.394011669408123</v>
      </c>
      <c r="I175" s="34">
        <v>36.586008581090937</v>
      </c>
      <c r="J175" s="34">
        <v>7.279349100893541E-2</v>
      </c>
      <c r="K175" s="75">
        <f t="shared" ref="K175:K176" si="44">ROUND(+H175+I175+J175,2)</f>
        <v>66.05</v>
      </c>
      <c r="L175" s="76">
        <f t="shared" ref="L175:L176" si="45">ROUND(F175*K175,2)</f>
        <v>2192.86</v>
      </c>
      <c r="M175" s="77">
        <f t="shared" si="37"/>
        <v>7.8695129884746084E-5</v>
      </c>
    </row>
    <row r="176" spans="2:13" s="72" customFormat="1" ht="18" outlineLevel="1" x14ac:dyDescent="0.2">
      <c r="B176" s="73" t="s">
        <v>1631</v>
      </c>
      <c r="C176" s="74" t="s">
        <v>38</v>
      </c>
      <c r="D176" s="74" t="s">
        <v>1077</v>
      </c>
      <c r="E176" s="35" t="s">
        <v>138</v>
      </c>
      <c r="F176" s="34">
        <v>423.25</v>
      </c>
      <c r="G176" s="34" t="s">
        <v>13</v>
      </c>
      <c r="H176" s="34">
        <v>8.3680179974160005</v>
      </c>
      <c r="I176" s="34">
        <v>13.170715043552001</v>
      </c>
      <c r="J176" s="34">
        <v>0</v>
      </c>
      <c r="K176" s="75">
        <f t="shared" si="44"/>
        <v>21.54</v>
      </c>
      <c r="L176" s="76">
        <f t="shared" si="45"/>
        <v>9116.81</v>
      </c>
      <c r="M176" s="77">
        <f t="shared" si="37"/>
        <v>3.2717480691177363E-4</v>
      </c>
    </row>
    <row r="177" spans="2:13" s="8" customFormat="1" ht="18" outlineLevel="1" x14ac:dyDescent="0.2">
      <c r="B177" s="13"/>
      <c r="C177" s="14"/>
      <c r="D177" s="14"/>
      <c r="E177" s="15"/>
      <c r="F177" s="16"/>
      <c r="G177" s="16"/>
      <c r="H177" s="16">
        <v>0</v>
      </c>
      <c r="I177" s="16">
        <v>0</v>
      </c>
      <c r="J177" s="16">
        <v>0</v>
      </c>
      <c r="K177" s="17"/>
      <c r="L177" s="18"/>
      <c r="M177" s="19">
        <f t="shared" si="37"/>
        <v>0</v>
      </c>
    </row>
    <row r="178" spans="2:13" s="8" customFormat="1" ht="25.5" customHeight="1" outlineLevel="1" x14ac:dyDescent="0.2">
      <c r="B178" s="48" t="s">
        <v>397</v>
      </c>
      <c r="C178" s="49"/>
      <c r="D178" s="49"/>
      <c r="E178" s="70" t="s">
        <v>139</v>
      </c>
      <c r="F178" s="50"/>
      <c r="G178" s="51"/>
      <c r="H178" s="52">
        <v>0</v>
      </c>
      <c r="I178" s="52">
        <v>0</v>
      </c>
      <c r="J178" s="50">
        <v>0</v>
      </c>
      <c r="K178" s="50"/>
      <c r="L178" s="53">
        <f>SUBTOTAL(9,L179:L180)</f>
        <v>76841.070000000007</v>
      </c>
      <c r="M178" s="54">
        <f t="shared" si="37"/>
        <v>2.7575941848238675E-3</v>
      </c>
    </row>
    <row r="179" spans="2:13" s="72" customFormat="1" ht="36" outlineLevel="1" x14ac:dyDescent="0.2">
      <c r="B179" s="73" t="s">
        <v>1632</v>
      </c>
      <c r="C179" s="74" t="s">
        <v>32</v>
      </c>
      <c r="D179" s="74">
        <v>16060</v>
      </c>
      <c r="E179" s="35" t="s">
        <v>1005</v>
      </c>
      <c r="F179" s="34">
        <v>707.3</v>
      </c>
      <c r="G179" s="34" t="s">
        <v>13</v>
      </c>
      <c r="H179" s="34">
        <v>91.871805395309508</v>
      </c>
      <c r="I179" s="34">
        <v>16.769737505711117</v>
      </c>
      <c r="J179" s="34">
        <v>0</v>
      </c>
      <c r="K179" s="75">
        <f>ROUND(+H179+I179+J179,2)</f>
        <v>108.64</v>
      </c>
      <c r="L179" s="76">
        <f>ROUND(F179*K179,2)</f>
        <v>76841.070000000007</v>
      </c>
      <c r="M179" s="77">
        <f t="shared" si="37"/>
        <v>2.7575941848238675E-3</v>
      </c>
    </row>
    <row r="180" spans="2:13" s="8" customFormat="1" ht="18" outlineLevel="1" x14ac:dyDescent="0.2">
      <c r="B180" s="13"/>
      <c r="C180" s="14"/>
      <c r="D180" s="14"/>
      <c r="E180" s="15"/>
      <c r="F180" s="16"/>
      <c r="G180" s="16"/>
      <c r="H180" s="16">
        <v>0</v>
      </c>
      <c r="I180" s="16">
        <v>0</v>
      </c>
      <c r="J180" s="16">
        <v>0</v>
      </c>
      <c r="K180" s="17"/>
      <c r="L180" s="18"/>
      <c r="M180" s="19">
        <f t="shared" si="37"/>
        <v>0</v>
      </c>
    </row>
    <row r="181" spans="2:13" s="8" customFormat="1" ht="25.5" customHeight="1" outlineLevel="1" x14ac:dyDescent="0.2">
      <c r="B181" s="23" t="s">
        <v>465</v>
      </c>
      <c r="C181" s="24"/>
      <c r="D181" s="24"/>
      <c r="E181" s="71" t="s">
        <v>140</v>
      </c>
      <c r="F181" s="25"/>
      <c r="G181" s="26"/>
      <c r="H181" s="27">
        <v>0</v>
      </c>
      <c r="I181" s="27">
        <v>0</v>
      </c>
      <c r="J181" s="28">
        <v>0</v>
      </c>
      <c r="K181" s="28"/>
      <c r="L181" s="30">
        <f>SUBTOTAL(9,L182:L186)</f>
        <v>367614.22</v>
      </c>
      <c r="M181" s="29">
        <f t="shared" si="37"/>
        <v>1.3192565321260645E-2</v>
      </c>
    </row>
    <row r="182" spans="2:13" s="72" customFormat="1" ht="36" outlineLevel="1" x14ac:dyDescent="0.2">
      <c r="B182" s="73" t="s">
        <v>1633</v>
      </c>
      <c r="C182" s="74" t="s">
        <v>32</v>
      </c>
      <c r="D182" s="74">
        <v>160016</v>
      </c>
      <c r="E182" s="35" t="s">
        <v>1006</v>
      </c>
      <c r="F182" s="34">
        <v>1388</v>
      </c>
      <c r="G182" s="34" t="s">
        <v>13</v>
      </c>
      <c r="H182" s="34">
        <v>67.066030348340831</v>
      </c>
      <c r="I182" s="34">
        <v>131.93571603106466</v>
      </c>
      <c r="J182" s="34">
        <v>0</v>
      </c>
      <c r="K182" s="75">
        <f t="shared" ref="K182:K185" si="46">ROUND(+H182+I182+J182,2)</f>
        <v>199</v>
      </c>
      <c r="L182" s="76">
        <f t="shared" ref="L182:L185" si="47">ROUND(F182*K182,2)</f>
        <v>276212</v>
      </c>
      <c r="M182" s="77">
        <f t="shared" ref="M182:M189" si="48">+L182/$L$851</f>
        <v>9.9124153916462909E-3</v>
      </c>
    </row>
    <row r="183" spans="2:13" s="72" customFormat="1" ht="36" outlineLevel="1" x14ac:dyDescent="0.2">
      <c r="B183" s="73" t="s">
        <v>466</v>
      </c>
      <c r="C183" s="74" t="s">
        <v>33</v>
      </c>
      <c r="D183" s="74">
        <v>98563</v>
      </c>
      <c r="E183" s="35" t="s">
        <v>961</v>
      </c>
      <c r="F183" s="34">
        <v>346.66999999999996</v>
      </c>
      <c r="G183" s="34" t="s">
        <v>13</v>
      </c>
      <c r="H183" s="34">
        <v>25.772634233452642</v>
      </c>
      <c r="I183" s="34">
        <v>21.174253704431354</v>
      </c>
      <c r="J183" s="34">
        <v>0</v>
      </c>
      <c r="K183" s="75">
        <f t="shared" si="46"/>
        <v>46.95</v>
      </c>
      <c r="L183" s="76">
        <f t="shared" si="47"/>
        <v>16276.16</v>
      </c>
      <c r="M183" s="77">
        <f t="shared" si="48"/>
        <v>5.8410227977386095E-4</v>
      </c>
    </row>
    <row r="184" spans="2:13" s="72" customFormat="1" ht="36" outlineLevel="1" x14ac:dyDescent="0.2">
      <c r="B184" s="73" t="s">
        <v>467</v>
      </c>
      <c r="C184" s="74" t="s">
        <v>33</v>
      </c>
      <c r="D184" s="74">
        <v>98565</v>
      </c>
      <c r="E184" s="35" t="s">
        <v>962</v>
      </c>
      <c r="F184" s="34">
        <v>803.57</v>
      </c>
      <c r="G184" s="34" t="s">
        <v>13</v>
      </c>
      <c r="H184" s="34">
        <v>35.572262526787043</v>
      </c>
      <c r="I184" s="34">
        <v>31.875220880956945</v>
      </c>
      <c r="J184" s="34">
        <v>0</v>
      </c>
      <c r="K184" s="75">
        <f t="shared" si="46"/>
        <v>67.45</v>
      </c>
      <c r="L184" s="76">
        <f t="shared" si="47"/>
        <v>54200.800000000003</v>
      </c>
      <c r="M184" s="77">
        <f t="shared" si="48"/>
        <v>1.9451031966733606E-3</v>
      </c>
    </row>
    <row r="185" spans="2:13" s="72" customFormat="1" ht="36" outlineLevel="1" x14ac:dyDescent="0.2">
      <c r="B185" s="73" t="s">
        <v>468</v>
      </c>
      <c r="C185" s="74" t="s">
        <v>33</v>
      </c>
      <c r="D185" s="74">
        <v>98566</v>
      </c>
      <c r="E185" s="35" t="s">
        <v>1007</v>
      </c>
      <c r="F185" s="34">
        <v>237.75999999999988</v>
      </c>
      <c r="G185" s="34" t="s">
        <v>13</v>
      </c>
      <c r="H185" s="34">
        <v>55.841459725285183</v>
      </c>
      <c r="I185" s="34">
        <v>32.169536580870819</v>
      </c>
      <c r="J185" s="34">
        <v>0</v>
      </c>
      <c r="K185" s="75">
        <f t="shared" si="46"/>
        <v>88.01</v>
      </c>
      <c r="L185" s="76">
        <f t="shared" si="47"/>
        <v>20925.259999999998</v>
      </c>
      <c r="M185" s="77">
        <f t="shared" si="48"/>
        <v>7.5094445316713405E-4</v>
      </c>
    </row>
    <row r="186" spans="2:13" s="8" customFormat="1" ht="18" outlineLevel="1" x14ac:dyDescent="0.2">
      <c r="B186" s="13"/>
      <c r="C186" s="14"/>
      <c r="D186" s="74"/>
      <c r="E186" s="15"/>
      <c r="F186" s="16"/>
      <c r="G186" s="16"/>
      <c r="H186" s="16">
        <v>0</v>
      </c>
      <c r="I186" s="16">
        <v>0</v>
      </c>
      <c r="J186" s="16">
        <v>0</v>
      </c>
      <c r="K186" s="17"/>
      <c r="L186" s="18"/>
      <c r="M186" s="19">
        <f t="shared" si="48"/>
        <v>0</v>
      </c>
    </row>
    <row r="187" spans="2:13" s="8" customFormat="1" ht="25.5" customHeight="1" outlineLevel="1" x14ac:dyDescent="0.2">
      <c r="B187" s="23" t="s">
        <v>469</v>
      </c>
      <c r="C187" s="24"/>
      <c r="D187" s="24"/>
      <c r="E187" s="71" t="s">
        <v>141</v>
      </c>
      <c r="F187" s="25"/>
      <c r="G187" s="26"/>
      <c r="H187" s="27">
        <v>0</v>
      </c>
      <c r="I187" s="27">
        <v>0</v>
      </c>
      <c r="J187" s="28">
        <v>0</v>
      </c>
      <c r="K187" s="28"/>
      <c r="L187" s="30">
        <f>SUBTOTAL(9,L188:L188)</f>
        <v>12163.91</v>
      </c>
      <c r="M187" s="29">
        <f t="shared" si="48"/>
        <v>4.3652603328819974E-4</v>
      </c>
    </row>
    <row r="188" spans="2:13" s="72" customFormat="1" ht="36" outlineLevel="1" x14ac:dyDescent="0.2">
      <c r="B188" s="73" t="s">
        <v>470</v>
      </c>
      <c r="C188" s="74" t="s">
        <v>33</v>
      </c>
      <c r="D188" s="74">
        <v>98556</v>
      </c>
      <c r="E188" s="35" t="s">
        <v>963</v>
      </c>
      <c r="F188" s="34">
        <v>153.74</v>
      </c>
      <c r="G188" s="34" t="s">
        <v>13</v>
      </c>
      <c r="H188" s="34">
        <v>43.427666979815037</v>
      </c>
      <c r="I188" s="34">
        <v>35.690999424324964</v>
      </c>
      <c r="J188" s="34">
        <v>0</v>
      </c>
      <c r="K188" s="75">
        <f>ROUND(+H188+I188+J188,2)</f>
        <v>79.12</v>
      </c>
      <c r="L188" s="76">
        <f>ROUND(F188*K188,2)</f>
        <v>12163.91</v>
      </c>
      <c r="M188" s="77">
        <f t="shared" si="48"/>
        <v>4.3652603328819974E-4</v>
      </c>
    </row>
    <row r="189" spans="2:13" s="8" customFormat="1" ht="18" outlineLevel="1" x14ac:dyDescent="0.2">
      <c r="B189" s="13"/>
      <c r="C189" s="14"/>
      <c r="D189" s="14"/>
      <c r="E189" s="15"/>
      <c r="F189" s="16"/>
      <c r="G189" s="16"/>
      <c r="H189" s="16">
        <v>0</v>
      </c>
      <c r="I189" s="16">
        <v>0</v>
      </c>
      <c r="J189" s="16">
        <v>0</v>
      </c>
      <c r="K189" s="17"/>
      <c r="L189" s="18"/>
      <c r="M189" s="19">
        <f t="shared" si="48"/>
        <v>0</v>
      </c>
    </row>
    <row r="190" spans="2:13" s="8" customFormat="1" ht="18" outlineLevel="1" x14ac:dyDescent="0.2">
      <c r="B190" s="13"/>
      <c r="C190" s="14"/>
      <c r="D190" s="14"/>
      <c r="E190" s="15"/>
      <c r="F190" s="16"/>
      <c r="G190" s="16"/>
      <c r="H190" s="16">
        <v>0</v>
      </c>
      <c r="I190" s="16">
        <v>0</v>
      </c>
      <c r="J190" s="16">
        <v>0</v>
      </c>
      <c r="K190" s="17"/>
      <c r="L190" s="18"/>
      <c r="M190" s="19"/>
    </row>
    <row r="191" spans="2:13" s="8" customFormat="1" ht="25.5" customHeight="1" outlineLevel="1" x14ac:dyDescent="0.2">
      <c r="B191" s="37">
        <v>8</v>
      </c>
      <c r="C191" s="38"/>
      <c r="D191" s="38"/>
      <c r="E191" s="68" t="s">
        <v>142</v>
      </c>
      <c r="F191" s="40"/>
      <c r="G191" s="36"/>
      <c r="H191" s="41">
        <v>0</v>
      </c>
      <c r="I191" s="41">
        <v>0</v>
      </c>
      <c r="J191" s="40">
        <v>0</v>
      </c>
      <c r="K191" s="40"/>
      <c r="L191" s="42">
        <f>SUBTOTAL(9,L192:L254)</f>
        <v>3022493.03</v>
      </c>
      <c r="M191" s="43">
        <f t="shared" ref="M191:M199" si="49">+L191/$L$851</f>
        <v>0.10846815645850155</v>
      </c>
    </row>
    <row r="192" spans="2:13" s="8" customFormat="1" ht="25.5" customHeight="1" outlineLevel="1" x14ac:dyDescent="0.2">
      <c r="B192" s="48" t="s">
        <v>471</v>
      </c>
      <c r="C192" s="49"/>
      <c r="D192" s="49"/>
      <c r="E192" s="70" t="s">
        <v>143</v>
      </c>
      <c r="F192" s="50"/>
      <c r="G192" s="51"/>
      <c r="H192" s="52">
        <v>0</v>
      </c>
      <c r="I192" s="52">
        <v>0</v>
      </c>
      <c r="J192" s="50">
        <v>0</v>
      </c>
      <c r="K192" s="50"/>
      <c r="L192" s="53">
        <f>SUBTOTAL(9,L194:L208)</f>
        <v>176227.38999999998</v>
      </c>
      <c r="M192" s="54">
        <f t="shared" si="49"/>
        <v>6.324269376658702E-3</v>
      </c>
    </row>
    <row r="193" spans="2:13" s="72" customFormat="1" ht="18" outlineLevel="1" x14ac:dyDescent="0.2">
      <c r="B193" s="73" t="s">
        <v>472</v>
      </c>
      <c r="C193" s="74"/>
      <c r="D193" s="74"/>
      <c r="E193" s="78" t="s">
        <v>1008</v>
      </c>
      <c r="F193" s="34"/>
      <c r="G193" s="34"/>
      <c r="H193" s="34">
        <v>0</v>
      </c>
      <c r="I193" s="34">
        <v>0</v>
      </c>
      <c r="J193" s="34">
        <v>0</v>
      </c>
      <c r="K193" s="75"/>
      <c r="L193" s="76"/>
      <c r="M193" s="77">
        <f t="shared" si="49"/>
        <v>0</v>
      </c>
    </row>
    <row r="194" spans="2:13" s="72" customFormat="1" ht="36" outlineLevel="1" x14ac:dyDescent="0.2">
      <c r="B194" s="73" t="s">
        <v>1634</v>
      </c>
      <c r="C194" s="74" t="s">
        <v>33</v>
      </c>
      <c r="D194" s="74">
        <v>90791</v>
      </c>
      <c r="E194" s="35" t="s">
        <v>1140</v>
      </c>
      <c r="F194" s="34">
        <v>5</v>
      </c>
      <c r="G194" s="34" t="s">
        <v>2</v>
      </c>
      <c r="H194" s="34">
        <v>1213.6807457255038</v>
      </c>
      <c r="I194" s="34">
        <v>31.088146985356218</v>
      </c>
      <c r="J194" s="34">
        <v>0</v>
      </c>
      <c r="K194" s="75">
        <f t="shared" ref="K194" si="50">ROUND(+H194+I194+J194,2)</f>
        <v>1244.77</v>
      </c>
      <c r="L194" s="76">
        <f t="shared" ref="L194" si="51">ROUND(F194*K194,2)</f>
        <v>6223.85</v>
      </c>
      <c r="M194" s="77">
        <f t="shared" si="49"/>
        <v>2.2335520011910331E-4</v>
      </c>
    </row>
    <row r="195" spans="2:13" s="72" customFormat="1" ht="36" outlineLevel="1" x14ac:dyDescent="0.2">
      <c r="B195" s="73" t="s">
        <v>1635</v>
      </c>
      <c r="C195" s="74" t="s">
        <v>33</v>
      </c>
      <c r="D195" s="74">
        <v>90793</v>
      </c>
      <c r="E195" s="35" t="s">
        <v>1141</v>
      </c>
      <c r="F195" s="34">
        <v>23</v>
      </c>
      <c r="G195" s="34" t="s">
        <v>2</v>
      </c>
      <c r="H195" s="34">
        <v>1273.8461865559266</v>
      </c>
      <c r="I195" s="34">
        <v>38.202409753205181</v>
      </c>
      <c r="J195" s="34">
        <v>0</v>
      </c>
      <c r="K195" s="75">
        <f t="shared" ref="K195" si="52">ROUND(+H195+I195+J195,2)</f>
        <v>1312.05</v>
      </c>
      <c r="L195" s="76">
        <f t="shared" ref="L195" si="53">ROUND(F195*K195,2)</f>
        <v>30177.15</v>
      </c>
      <c r="M195" s="77">
        <f t="shared" si="49"/>
        <v>1.0829668737636991E-3</v>
      </c>
    </row>
    <row r="196" spans="2:13" s="72" customFormat="1" ht="90" outlineLevel="1" x14ac:dyDescent="0.2">
      <c r="B196" s="73" t="s">
        <v>1636</v>
      </c>
      <c r="C196" s="74" t="s">
        <v>38</v>
      </c>
      <c r="D196" s="74" t="s">
        <v>1079</v>
      </c>
      <c r="E196" s="35" t="s">
        <v>1497</v>
      </c>
      <c r="F196" s="34">
        <v>7</v>
      </c>
      <c r="G196" s="34" t="s">
        <v>2</v>
      </c>
      <c r="H196" s="34">
        <v>2224.9175671701</v>
      </c>
      <c r="I196" s="34">
        <v>650.56621122768001</v>
      </c>
      <c r="J196" s="34">
        <v>0</v>
      </c>
      <c r="K196" s="75">
        <f t="shared" ref="K196:K199" si="54">ROUND(+H196+I196+J196,2)</f>
        <v>2875.48</v>
      </c>
      <c r="L196" s="76">
        <f t="shared" ref="L196:L199" si="55">ROUND(F196*K196,2)</f>
        <v>20128.36</v>
      </c>
      <c r="M196" s="77">
        <f t="shared" si="49"/>
        <v>7.2234611628965262E-4</v>
      </c>
    </row>
    <row r="197" spans="2:13" s="72" customFormat="1" ht="90" outlineLevel="1" x14ac:dyDescent="0.2">
      <c r="B197" s="73" t="s">
        <v>1637</v>
      </c>
      <c r="C197" s="74" t="s">
        <v>38</v>
      </c>
      <c r="D197" s="74" t="s">
        <v>1080</v>
      </c>
      <c r="E197" s="35" t="s">
        <v>1498</v>
      </c>
      <c r="F197" s="34">
        <v>5</v>
      </c>
      <c r="G197" s="34" t="s">
        <v>2</v>
      </c>
      <c r="H197" s="34">
        <v>2224.9175671701</v>
      </c>
      <c r="I197" s="34">
        <v>650.56621122768001</v>
      </c>
      <c r="J197" s="34">
        <v>0</v>
      </c>
      <c r="K197" s="75">
        <f t="shared" si="54"/>
        <v>2875.48</v>
      </c>
      <c r="L197" s="76">
        <f t="shared" si="55"/>
        <v>14377.4</v>
      </c>
      <c r="M197" s="77">
        <f t="shared" si="49"/>
        <v>5.1596151163546609E-4</v>
      </c>
    </row>
    <row r="198" spans="2:13" s="72" customFormat="1" ht="36" outlineLevel="1" x14ac:dyDescent="0.2">
      <c r="B198" s="73" t="s">
        <v>1638</v>
      </c>
      <c r="C198" s="74" t="s">
        <v>32</v>
      </c>
      <c r="D198" s="74">
        <v>3564</v>
      </c>
      <c r="E198" s="35" t="s">
        <v>1515</v>
      </c>
      <c r="F198" s="34">
        <v>1</v>
      </c>
      <c r="G198" s="34" t="s">
        <v>2</v>
      </c>
      <c r="H198" s="34">
        <v>14793.0273066558</v>
      </c>
      <c r="I198" s="34">
        <v>0</v>
      </c>
      <c r="J198" s="34">
        <v>0</v>
      </c>
      <c r="K198" s="75">
        <f t="shared" si="54"/>
        <v>14793.03</v>
      </c>
      <c r="L198" s="76">
        <f t="shared" si="55"/>
        <v>14793.03</v>
      </c>
      <c r="M198" s="77">
        <f t="shared" si="49"/>
        <v>5.30877218444837E-4</v>
      </c>
    </row>
    <row r="199" spans="2:13" s="72" customFormat="1" ht="54" outlineLevel="1" x14ac:dyDescent="0.2">
      <c r="B199" s="73" t="s">
        <v>1639</v>
      </c>
      <c r="C199" s="74" t="s">
        <v>38</v>
      </c>
      <c r="D199" s="74" t="s">
        <v>1081</v>
      </c>
      <c r="E199" s="35" t="s">
        <v>1499</v>
      </c>
      <c r="F199" s="34">
        <v>2</v>
      </c>
      <c r="G199" s="34" t="s">
        <v>2</v>
      </c>
      <c r="H199" s="34">
        <v>2918.382978432152</v>
      </c>
      <c r="I199" s="34">
        <v>650.56621122768001</v>
      </c>
      <c r="J199" s="34">
        <v>0</v>
      </c>
      <c r="K199" s="75">
        <f t="shared" si="54"/>
        <v>3568.95</v>
      </c>
      <c r="L199" s="76">
        <f t="shared" si="55"/>
        <v>7137.9</v>
      </c>
      <c r="M199" s="77">
        <f t="shared" si="49"/>
        <v>2.5615769707337859E-4</v>
      </c>
    </row>
    <row r="200" spans="2:13" s="72" customFormat="1" ht="36" outlineLevel="1" x14ac:dyDescent="0.2">
      <c r="B200" s="73" t="s">
        <v>1640</v>
      </c>
      <c r="C200" s="74"/>
      <c r="D200" s="74"/>
      <c r="E200" s="35" t="s">
        <v>144</v>
      </c>
      <c r="F200" s="34">
        <v>15</v>
      </c>
      <c r="G200" s="34"/>
      <c r="H200" s="34">
        <v>0</v>
      </c>
      <c r="I200" s="34">
        <v>0</v>
      </c>
      <c r="J200" s="34">
        <v>0</v>
      </c>
      <c r="K200" s="75"/>
      <c r="L200" s="76" t="s">
        <v>1143</v>
      </c>
      <c r="M200" s="77"/>
    </row>
    <row r="201" spans="2:13" s="72" customFormat="1" ht="36" outlineLevel="1" x14ac:dyDescent="0.2">
      <c r="B201" s="73" t="s">
        <v>1641</v>
      </c>
      <c r="C201" s="74" t="s">
        <v>32</v>
      </c>
      <c r="D201" s="74">
        <v>110037</v>
      </c>
      <c r="E201" s="35" t="s">
        <v>1501</v>
      </c>
      <c r="F201" s="34">
        <v>9</v>
      </c>
      <c r="G201" s="34" t="s">
        <v>2</v>
      </c>
      <c r="H201" s="34">
        <v>2171.0091839154011</v>
      </c>
      <c r="I201" s="34">
        <v>366.01437868782432</v>
      </c>
      <c r="J201" s="34">
        <v>0</v>
      </c>
      <c r="K201" s="75">
        <f t="shared" ref="K201" si="56">ROUND(+H201+I201+J201,2)</f>
        <v>2537.02</v>
      </c>
      <c r="L201" s="76">
        <f t="shared" ref="L201" si="57">ROUND(F201*K201,2)</f>
        <v>22833.18</v>
      </c>
      <c r="M201" s="77">
        <f t="shared" ref="M201:M264" si="58">+L201/$L$851</f>
        <v>8.1941394607124322E-4</v>
      </c>
    </row>
    <row r="202" spans="2:13" s="72" customFormat="1" ht="54" outlineLevel="1" x14ac:dyDescent="0.2">
      <c r="B202" s="73" t="s">
        <v>1642</v>
      </c>
      <c r="C202" s="74" t="s">
        <v>920</v>
      </c>
      <c r="D202" s="74" t="s">
        <v>1110</v>
      </c>
      <c r="E202" s="35" t="s">
        <v>1138</v>
      </c>
      <c r="F202" s="34">
        <v>24</v>
      </c>
      <c r="G202" s="34" t="s">
        <v>2</v>
      </c>
      <c r="H202" s="34">
        <v>322.99186259073798</v>
      </c>
      <c r="I202" s="34">
        <v>0</v>
      </c>
      <c r="J202" s="34">
        <v>0</v>
      </c>
      <c r="K202" s="75">
        <f t="shared" ref="K202:K205" si="59">ROUND(+H202+I202+J202,2)</f>
        <v>322.99</v>
      </c>
      <c r="L202" s="76">
        <f t="shared" ref="L202:L205" si="60">ROUND(F202*K202,2)</f>
        <v>7751.76</v>
      </c>
      <c r="M202" s="77">
        <f t="shared" si="58"/>
        <v>2.7818728055387906E-4</v>
      </c>
    </row>
    <row r="203" spans="2:13" s="72" customFormat="1" ht="54" outlineLevel="1" x14ac:dyDescent="0.2">
      <c r="B203" s="73" t="s">
        <v>1643</v>
      </c>
      <c r="C203" s="74" t="s">
        <v>920</v>
      </c>
      <c r="D203" s="74" t="s">
        <v>1111</v>
      </c>
      <c r="E203" s="35" t="s">
        <v>1142</v>
      </c>
      <c r="F203" s="34">
        <v>22</v>
      </c>
      <c r="G203" s="34" t="s">
        <v>2</v>
      </c>
      <c r="H203" s="34">
        <v>710.58209769962355</v>
      </c>
      <c r="I203" s="34">
        <v>0</v>
      </c>
      <c r="J203" s="34">
        <v>0</v>
      </c>
      <c r="K203" s="75">
        <f t="shared" si="59"/>
        <v>710.58</v>
      </c>
      <c r="L203" s="76">
        <f t="shared" si="60"/>
        <v>15632.76</v>
      </c>
      <c r="M203" s="77">
        <f t="shared" si="58"/>
        <v>5.6101259481091499E-4</v>
      </c>
    </row>
    <row r="204" spans="2:13" s="72" customFormat="1" ht="18" outlineLevel="1" x14ac:dyDescent="0.2">
      <c r="B204" s="73" t="s">
        <v>1644</v>
      </c>
      <c r="C204" s="74" t="s">
        <v>33</v>
      </c>
      <c r="D204" s="74">
        <v>100874</v>
      </c>
      <c r="E204" s="35" t="s">
        <v>1144</v>
      </c>
      <c r="F204" s="34">
        <v>6</v>
      </c>
      <c r="G204" s="34" t="s">
        <v>2</v>
      </c>
      <c r="H204" s="34">
        <v>269.57817514089089</v>
      </c>
      <c r="I204" s="34">
        <v>25.441647339437075</v>
      </c>
      <c r="J204" s="34">
        <v>0</v>
      </c>
      <c r="K204" s="75">
        <f t="shared" si="59"/>
        <v>295.02</v>
      </c>
      <c r="L204" s="76">
        <f t="shared" si="60"/>
        <v>1770.12</v>
      </c>
      <c r="M204" s="77">
        <f t="shared" si="58"/>
        <v>6.3524266625131895E-5</v>
      </c>
    </row>
    <row r="205" spans="2:13" s="72" customFormat="1" ht="18" outlineLevel="1" x14ac:dyDescent="0.2">
      <c r="B205" s="73" t="s">
        <v>1645</v>
      </c>
      <c r="C205" s="74" t="s">
        <v>32</v>
      </c>
      <c r="D205" s="74">
        <v>40012</v>
      </c>
      <c r="E205" s="35" t="s">
        <v>1500</v>
      </c>
      <c r="F205" s="34">
        <v>25.92</v>
      </c>
      <c r="G205" s="34" t="s">
        <v>0</v>
      </c>
      <c r="H205" s="34">
        <v>71.05820976996236</v>
      </c>
      <c r="I205" s="34">
        <v>0</v>
      </c>
      <c r="J205" s="34">
        <v>0</v>
      </c>
      <c r="K205" s="75">
        <f t="shared" si="59"/>
        <v>71.06</v>
      </c>
      <c r="L205" s="76">
        <f t="shared" si="60"/>
        <v>1841.88</v>
      </c>
      <c r="M205" s="77">
        <f t="shared" si="58"/>
        <v>6.6099516536448344E-5</v>
      </c>
    </row>
    <row r="206" spans="2:13" s="72" customFormat="1" ht="18" outlineLevel="1" x14ac:dyDescent="0.2">
      <c r="B206" s="73" t="s">
        <v>473</v>
      </c>
      <c r="C206" s="74"/>
      <c r="D206" s="74"/>
      <c r="E206" s="78" t="s">
        <v>1009</v>
      </c>
      <c r="F206" s="34"/>
      <c r="G206" s="34"/>
      <c r="H206" s="34">
        <v>0</v>
      </c>
      <c r="I206" s="34">
        <v>0</v>
      </c>
      <c r="J206" s="34">
        <v>0</v>
      </c>
      <c r="K206" s="75"/>
      <c r="L206" s="76"/>
      <c r="M206" s="77">
        <f t="shared" si="58"/>
        <v>0</v>
      </c>
    </row>
    <row r="207" spans="2:13" s="72" customFormat="1" ht="36" outlineLevel="1" x14ac:dyDescent="0.2">
      <c r="B207" s="73" t="s">
        <v>1646</v>
      </c>
      <c r="C207" s="74" t="s">
        <v>32</v>
      </c>
      <c r="D207" s="74">
        <v>190578</v>
      </c>
      <c r="E207" s="35" t="s">
        <v>1088</v>
      </c>
      <c r="F207" s="34">
        <v>7.92</v>
      </c>
      <c r="G207" s="34" t="s">
        <v>13</v>
      </c>
      <c r="H207" s="34">
        <v>1937.9511755444278</v>
      </c>
      <c r="I207" s="34">
        <v>0</v>
      </c>
      <c r="J207" s="34">
        <v>0</v>
      </c>
      <c r="K207" s="75">
        <f t="shared" ref="K207:K208" si="61">ROUND(+H207+I207+J207,2)</f>
        <v>1937.95</v>
      </c>
      <c r="L207" s="76">
        <f t="shared" ref="L207:L208" si="62">ROUND(F207*K207,2)</f>
        <v>15348.56</v>
      </c>
      <c r="M207" s="77">
        <f t="shared" si="58"/>
        <v>5.5081351419781393E-4</v>
      </c>
    </row>
    <row r="208" spans="2:13" s="72" customFormat="1" ht="36" outlineLevel="1" x14ac:dyDescent="0.2">
      <c r="B208" s="73" t="s">
        <v>765</v>
      </c>
      <c r="C208" s="74" t="s">
        <v>32</v>
      </c>
      <c r="D208" s="74">
        <v>110003</v>
      </c>
      <c r="E208" s="35" t="s">
        <v>1087</v>
      </c>
      <c r="F208" s="34">
        <v>7.29</v>
      </c>
      <c r="G208" s="34" t="s">
        <v>13</v>
      </c>
      <c r="H208" s="34">
        <v>1937.9511755444278</v>
      </c>
      <c r="I208" s="34">
        <v>560.18416680287214</v>
      </c>
      <c r="J208" s="34">
        <v>0</v>
      </c>
      <c r="K208" s="75">
        <f t="shared" si="61"/>
        <v>2498.14</v>
      </c>
      <c r="L208" s="76">
        <f t="shared" si="62"/>
        <v>18211.439999999999</v>
      </c>
      <c r="M208" s="77">
        <f t="shared" si="58"/>
        <v>6.5355364053713415E-4</v>
      </c>
    </row>
    <row r="209" spans="2:13" s="8" customFormat="1" ht="18" outlineLevel="1" x14ac:dyDescent="0.2">
      <c r="B209" s="13"/>
      <c r="C209" s="14"/>
      <c r="D209" s="74"/>
      <c r="E209" s="15"/>
      <c r="F209" s="16"/>
      <c r="G209" s="16"/>
      <c r="H209" s="16">
        <v>0</v>
      </c>
      <c r="I209" s="16">
        <v>0</v>
      </c>
      <c r="J209" s="16">
        <v>0</v>
      </c>
      <c r="K209" s="17"/>
      <c r="L209" s="18"/>
      <c r="M209" s="19">
        <f t="shared" si="58"/>
        <v>0</v>
      </c>
    </row>
    <row r="210" spans="2:13" s="8" customFormat="1" ht="25.5" customHeight="1" outlineLevel="1" x14ac:dyDescent="0.2">
      <c r="B210" s="48" t="s">
        <v>474</v>
      </c>
      <c r="C210" s="49"/>
      <c r="D210" s="49"/>
      <c r="E210" s="70" t="s">
        <v>145</v>
      </c>
      <c r="F210" s="50"/>
      <c r="G210" s="51"/>
      <c r="H210" s="52">
        <v>0</v>
      </c>
      <c r="I210" s="52">
        <v>0</v>
      </c>
      <c r="J210" s="50">
        <v>0</v>
      </c>
      <c r="K210" s="50"/>
      <c r="L210" s="53">
        <f>SUBTOTAL(9,L211:L230)</f>
        <v>1388104.9300000002</v>
      </c>
      <c r="M210" s="54">
        <f t="shared" si="58"/>
        <v>4.9814898242480768E-2</v>
      </c>
    </row>
    <row r="211" spans="2:13" s="72" customFormat="1" ht="72" outlineLevel="1" x14ac:dyDescent="0.2">
      <c r="B211" s="73" t="s">
        <v>475</v>
      </c>
      <c r="C211" s="74" t="s">
        <v>920</v>
      </c>
      <c r="D211" s="74" t="s">
        <v>113</v>
      </c>
      <c r="E211" s="35" t="s">
        <v>146</v>
      </c>
      <c r="F211" s="34">
        <v>2</v>
      </c>
      <c r="G211" s="34" t="s">
        <v>2</v>
      </c>
      <c r="H211" s="34">
        <v>40839.366725695654</v>
      </c>
      <c r="I211" s="34">
        <v>0</v>
      </c>
      <c r="J211" s="34">
        <v>0</v>
      </c>
      <c r="K211" s="75">
        <f t="shared" ref="K211:K229" si="63">ROUND(+H211+I211+J211,2)</f>
        <v>40839.370000000003</v>
      </c>
      <c r="L211" s="76">
        <f t="shared" ref="L211:L229" si="64">ROUND(F211*K211,2)</f>
        <v>81678.740000000005</v>
      </c>
      <c r="M211" s="77">
        <f t="shared" si="58"/>
        <v>2.9312035666309777E-3</v>
      </c>
    </row>
    <row r="212" spans="2:13" s="72" customFormat="1" ht="108" outlineLevel="1" x14ac:dyDescent="0.2">
      <c r="B212" s="73" t="s">
        <v>435</v>
      </c>
      <c r="C212" s="74" t="s">
        <v>920</v>
      </c>
      <c r="D212" s="74" t="s">
        <v>1090</v>
      </c>
      <c r="E212" s="35" t="s">
        <v>147</v>
      </c>
      <c r="F212" s="34">
        <v>4</v>
      </c>
      <c r="G212" s="34" t="s">
        <v>2</v>
      </c>
      <c r="H212" s="34">
        <v>51586.645333679713</v>
      </c>
      <c r="I212" s="34">
        <v>0</v>
      </c>
      <c r="J212" s="34">
        <v>0</v>
      </c>
      <c r="K212" s="75">
        <f t="shared" si="63"/>
        <v>51586.65</v>
      </c>
      <c r="L212" s="76">
        <f t="shared" si="64"/>
        <v>206346.6</v>
      </c>
      <c r="M212" s="77">
        <f t="shared" si="58"/>
        <v>7.4051569586183093E-3</v>
      </c>
    </row>
    <row r="213" spans="2:13" s="72" customFormat="1" ht="72" outlineLevel="1" x14ac:dyDescent="0.2">
      <c r="B213" s="73" t="s">
        <v>476</v>
      </c>
      <c r="C213" s="74" t="s">
        <v>920</v>
      </c>
      <c r="D213" s="74" t="s">
        <v>1091</v>
      </c>
      <c r="E213" s="35" t="s">
        <v>148</v>
      </c>
      <c r="F213" s="34">
        <v>1</v>
      </c>
      <c r="G213" s="34" t="s">
        <v>2</v>
      </c>
      <c r="H213" s="34">
        <v>23139.197327814818</v>
      </c>
      <c r="I213" s="34">
        <v>0</v>
      </c>
      <c r="J213" s="34">
        <v>0</v>
      </c>
      <c r="K213" s="75">
        <f t="shared" si="63"/>
        <v>23139.200000000001</v>
      </c>
      <c r="L213" s="76">
        <f t="shared" si="64"/>
        <v>23139.200000000001</v>
      </c>
      <c r="M213" s="77">
        <f t="shared" si="58"/>
        <v>8.3039608065682102E-4</v>
      </c>
    </row>
    <row r="214" spans="2:13" s="72" customFormat="1" ht="108" outlineLevel="1" x14ac:dyDescent="0.2">
      <c r="B214" s="73" t="s">
        <v>477</v>
      </c>
      <c r="C214" s="74" t="s">
        <v>920</v>
      </c>
      <c r="D214" s="74" t="s">
        <v>1092</v>
      </c>
      <c r="E214" s="35" t="s">
        <v>149</v>
      </c>
      <c r="F214" s="34">
        <v>4</v>
      </c>
      <c r="G214" s="34" t="s">
        <v>2</v>
      </c>
      <c r="H214" s="34">
        <v>47649.66306809587</v>
      </c>
      <c r="I214" s="34">
        <v>0</v>
      </c>
      <c r="J214" s="34">
        <v>0</v>
      </c>
      <c r="K214" s="75">
        <f t="shared" si="63"/>
        <v>47649.66</v>
      </c>
      <c r="L214" s="76">
        <f t="shared" si="64"/>
        <v>190598.64</v>
      </c>
      <c r="M214" s="77">
        <f t="shared" si="58"/>
        <v>6.8400101833477559E-3</v>
      </c>
    </row>
    <row r="215" spans="2:13" s="72" customFormat="1" ht="72" outlineLevel="1" x14ac:dyDescent="0.2">
      <c r="B215" s="73" t="s">
        <v>478</v>
      </c>
      <c r="C215" s="74" t="s">
        <v>920</v>
      </c>
      <c r="D215" s="74" t="s">
        <v>1093</v>
      </c>
      <c r="E215" s="35" t="s">
        <v>150</v>
      </c>
      <c r="F215" s="34">
        <v>1</v>
      </c>
      <c r="G215" s="34" t="s">
        <v>2</v>
      </c>
      <c r="H215" s="34">
        <v>17993.463235345898</v>
      </c>
      <c r="I215" s="34">
        <v>0</v>
      </c>
      <c r="J215" s="34">
        <v>0</v>
      </c>
      <c r="K215" s="75">
        <f t="shared" si="63"/>
        <v>17993.46</v>
      </c>
      <c r="L215" s="76">
        <f t="shared" si="64"/>
        <v>17993.46</v>
      </c>
      <c r="M215" s="77">
        <f t="shared" si="58"/>
        <v>6.4573099594866204E-4</v>
      </c>
    </row>
    <row r="216" spans="2:13" s="72" customFormat="1" ht="90" outlineLevel="1" x14ac:dyDescent="0.2">
      <c r="B216" s="73" t="s">
        <v>479</v>
      </c>
      <c r="C216" s="74" t="s">
        <v>920</v>
      </c>
      <c r="D216" s="74" t="s">
        <v>1094</v>
      </c>
      <c r="E216" s="35" t="s">
        <v>151</v>
      </c>
      <c r="F216" s="34">
        <v>2</v>
      </c>
      <c r="G216" s="34" t="s">
        <v>2</v>
      </c>
      <c r="H216" s="34">
        <v>11759.337003667713</v>
      </c>
      <c r="I216" s="34">
        <v>0</v>
      </c>
      <c r="J216" s="34">
        <v>0</v>
      </c>
      <c r="K216" s="75">
        <f t="shared" si="63"/>
        <v>11759.34</v>
      </c>
      <c r="L216" s="76">
        <f t="shared" si="64"/>
        <v>23518.68</v>
      </c>
      <c r="M216" s="77">
        <f t="shared" si="58"/>
        <v>8.4401447302508137E-4</v>
      </c>
    </row>
    <row r="217" spans="2:13" s="72" customFormat="1" ht="72" outlineLevel="1" x14ac:dyDescent="0.2">
      <c r="B217" s="73" t="s">
        <v>480</v>
      </c>
      <c r="C217" s="74" t="s">
        <v>920</v>
      </c>
      <c r="D217" s="74" t="s">
        <v>1095</v>
      </c>
      <c r="E217" s="35" t="s">
        <v>152</v>
      </c>
      <c r="F217" s="34">
        <v>2</v>
      </c>
      <c r="G217" s="34" t="s">
        <v>2</v>
      </c>
      <c r="H217" s="34">
        <v>40839.366725695654</v>
      </c>
      <c r="I217" s="34">
        <v>0</v>
      </c>
      <c r="J217" s="34">
        <v>0</v>
      </c>
      <c r="K217" s="75">
        <f t="shared" si="63"/>
        <v>40839.370000000003</v>
      </c>
      <c r="L217" s="76">
        <f t="shared" si="64"/>
        <v>81678.740000000005</v>
      </c>
      <c r="M217" s="77">
        <f t="shared" si="58"/>
        <v>2.9312035666309777E-3</v>
      </c>
    </row>
    <row r="218" spans="2:13" s="72" customFormat="1" ht="108" outlineLevel="1" x14ac:dyDescent="0.2">
      <c r="B218" s="73" t="s">
        <v>481</v>
      </c>
      <c r="C218" s="74" t="s">
        <v>920</v>
      </c>
      <c r="D218" s="74" t="s">
        <v>1096</v>
      </c>
      <c r="E218" s="35" t="s">
        <v>153</v>
      </c>
      <c r="F218" s="34">
        <v>2</v>
      </c>
      <c r="G218" s="34" t="s">
        <v>2</v>
      </c>
      <c r="H218" s="34">
        <v>47649.66306809587</v>
      </c>
      <c r="I218" s="34">
        <v>0</v>
      </c>
      <c r="J218" s="34">
        <v>0</v>
      </c>
      <c r="K218" s="75">
        <f t="shared" si="63"/>
        <v>47649.66</v>
      </c>
      <c r="L218" s="76">
        <f t="shared" si="64"/>
        <v>95299.32</v>
      </c>
      <c r="M218" s="77">
        <f t="shared" si="58"/>
        <v>3.420005091673878E-3</v>
      </c>
    </row>
    <row r="219" spans="2:13" s="72" customFormat="1" ht="72" outlineLevel="1" x14ac:dyDescent="0.2">
      <c r="B219" s="73" t="s">
        <v>482</v>
      </c>
      <c r="C219" s="74" t="s">
        <v>920</v>
      </c>
      <c r="D219" s="74" t="s">
        <v>1097</v>
      </c>
      <c r="E219" s="35" t="s">
        <v>154</v>
      </c>
      <c r="F219" s="34">
        <v>2</v>
      </c>
      <c r="G219" s="34" t="s">
        <v>2</v>
      </c>
      <c r="H219" s="34">
        <v>40839.366725695654</v>
      </c>
      <c r="I219" s="34">
        <v>0</v>
      </c>
      <c r="J219" s="34">
        <v>0</v>
      </c>
      <c r="K219" s="75">
        <f t="shared" si="63"/>
        <v>40839.370000000003</v>
      </c>
      <c r="L219" s="76">
        <f t="shared" si="64"/>
        <v>81678.740000000005</v>
      </c>
      <c r="M219" s="77">
        <f t="shared" si="58"/>
        <v>2.9312035666309777E-3</v>
      </c>
    </row>
    <row r="220" spans="2:13" s="72" customFormat="1" ht="108" outlineLevel="1" x14ac:dyDescent="0.2">
      <c r="B220" s="73" t="s">
        <v>483</v>
      </c>
      <c r="C220" s="74" t="s">
        <v>920</v>
      </c>
      <c r="D220" s="74" t="s">
        <v>1098</v>
      </c>
      <c r="E220" s="35" t="s">
        <v>155</v>
      </c>
      <c r="F220" s="34">
        <v>2</v>
      </c>
      <c r="G220" s="34" t="s">
        <v>2</v>
      </c>
      <c r="H220" s="34">
        <v>47649.66306809587</v>
      </c>
      <c r="I220" s="34">
        <v>0</v>
      </c>
      <c r="J220" s="34">
        <v>0</v>
      </c>
      <c r="K220" s="75">
        <f t="shared" si="63"/>
        <v>47649.66</v>
      </c>
      <c r="L220" s="76">
        <f t="shared" si="64"/>
        <v>95299.32</v>
      </c>
      <c r="M220" s="77">
        <f t="shared" si="58"/>
        <v>3.420005091673878E-3</v>
      </c>
    </row>
    <row r="221" spans="2:13" s="72" customFormat="1" ht="108" outlineLevel="1" x14ac:dyDescent="0.2">
      <c r="B221" s="73" t="s">
        <v>484</v>
      </c>
      <c r="C221" s="74" t="s">
        <v>920</v>
      </c>
      <c r="D221" s="74" t="s">
        <v>1099</v>
      </c>
      <c r="E221" s="35" t="s">
        <v>156</v>
      </c>
      <c r="F221" s="34">
        <v>1</v>
      </c>
      <c r="G221" s="34" t="s">
        <v>2</v>
      </c>
      <c r="H221" s="34">
        <v>64432.641948205761</v>
      </c>
      <c r="I221" s="34">
        <v>0</v>
      </c>
      <c r="J221" s="34">
        <v>0</v>
      </c>
      <c r="K221" s="75">
        <f t="shared" si="63"/>
        <v>64432.639999999999</v>
      </c>
      <c r="L221" s="76">
        <f t="shared" si="64"/>
        <v>64432.639999999999</v>
      </c>
      <c r="M221" s="77">
        <f t="shared" si="58"/>
        <v>2.3122930664142196E-3</v>
      </c>
    </row>
    <row r="222" spans="2:13" s="72" customFormat="1" ht="126" outlineLevel="1" x14ac:dyDescent="0.2">
      <c r="B222" s="73" t="s">
        <v>485</v>
      </c>
      <c r="C222" s="74" t="s">
        <v>920</v>
      </c>
      <c r="D222" s="74" t="s">
        <v>1100</v>
      </c>
      <c r="E222" s="35" t="s">
        <v>157</v>
      </c>
      <c r="F222" s="34">
        <v>1</v>
      </c>
      <c r="G222" s="34" t="s">
        <v>2</v>
      </c>
      <c r="H222" s="34">
        <v>49186.825699714318</v>
      </c>
      <c r="I222" s="34">
        <v>0</v>
      </c>
      <c r="J222" s="34">
        <v>0</v>
      </c>
      <c r="K222" s="75">
        <f t="shared" si="63"/>
        <v>49186.83</v>
      </c>
      <c r="L222" s="76">
        <f t="shared" si="64"/>
        <v>49186.83</v>
      </c>
      <c r="M222" s="77">
        <f t="shared" si="58"/>
        <v>1.7651669397357446E-3</v>
      </c>
    </row>
    <row r="223" spans="2:13" s="72" customFormat="1" ht="72" outlineLevel="1" x14ac:dyDescent="0.2">
      <c r="B223" s="73" t="s">
        <v>486</v>
      </c>
      <c r="C223" s="74" t="s">
        <v>920</v>
      </c>
      <c r="D223" s="74" t="s">
        <v>1101</v>
      </c>
      <c r="E223" s="35" t="s">
        <v>158</v>
      </c>
      <c r="F223" s="34">
        <v>2</v>
      </c>
      <c r="G223" s="34" t="s">
        <v>2</v>
      </c>
      <c r="H223" s="34">
        <v>5721.9085097491197</v>
      </c>
      <c r="I223" s="34">
        <v>0</v>
      </c>
      <c r="J223" s="34">
        <v>0</v>
      </c>
      <c r="K223" s="75">
        <f t="shared" si="63"/>
        <v>5721.91</v>
      </c>
      <c r="L223" s="76">
        <f t="shared" si="64"/>
        <v>11443.82</v>
      </c>
      <c r="M223" s="77">
        <f t="shared" si="58"/>
        <v>4.1068417558697538E-4</v>
      </c>
    </row>
    <row r="224" spans="2:13" s="72" customFormat="1" ht="72" outlineLevel="1" x14ac:dyDescent="0.2">
      <c r="B224" s="73" t="s">
        <v>487</v>
      </c>
      <c r="C224" s="74" t="s">
        <v>920</v>
      </c>
      <c r="D224" s="74" t="s">
        <v>1102</v>
      </c>
      <c r="E224" s="35" t="s">
        <v>159</v>
      </c>
      <c r="F224" s="34">
        <v>2</v>
      </c>
      <c r="G224" s="34" t="s">
        <v>2</v>
      </c>
      <c r="H224" s="34">
        <v>5721.9085097491197</v>
      </c>
      <c r="I224" s="34">
        <v>0</v>
      </c>
      <c r="J224" s="34">
        <v>0</v>
      </c>
      <c r="K224" s="75">
        <f t="shared" si="63"/>
        <v>5721.91</v>
      </c>
      <c r="L224" s="76">
        <f t="shared" si="64"/>
        <v>11443.82</v>
      </c>
      <c r="M224" s="77">
        <f t="shared" si="58"/>
        <v>4.1068417558697538E-4</v>
      </c>
    </row>
    <row r="225" spans="2:13" s="72" customFormat="1" ht="90" outlineLevel="1" x14ac:dyDescent="0.2">
      <c r="B225" s="73" t="s">
        <v>488</v>
      </c>
      <c r="C225" s="74" t="s">
        <v>920</v>
      </c>
      <c r="D225" s="74" t="s">
        <v>1103</v>
      </c>
      <c r="E225" s="35" t="s">
        <v>160</v>
      </c>
      <c r="F225" s="34">
        <v>2</v>
      </c>
      <c r="G225" s="34" t="s">
        <v>2</v>
      </c>
      <c r="H225" s="34">
        <v>2198.4204266539346</v>
      </c>
      <c r="I225" s="34">
        <v>0</v>
      </c>
      <c r="J225" s="34">
        <v>0</v>
      </c>
      <c r="K225" s="75">
        <f t="shared" si="63"/>
        <v>2198.42</v>
      </c>
      <c r="L225" s="76">
        <f t="shared" si="64"/>
        <v>4396.84</v>
      </c>
      <c r="M225" s="77">
        <f t="shared" si="58"/>
        <v>1.5778932302219336E-4</v>
      </c>
    </row>
    <row r="226" spans="2:13" s="72" customFormat="1" ht="72" outlineLevel="1" x14ac:dyDescent="0.2">
      <c r="B226" s="73" t="s">
        <v>489</v>
      </c>
      <c r="C226" s="74" t="s">
        <v>920</v>
      </c>
      <c r="D226" s="74" t="s">
        <v>1104</v>
      </c>
      <c r="E226" s="35" t="s">
        <v>161</v>
      </c>
      <c r="F226" s="34">
        <v>2</v>
      </c>
      <c r="G226" s="34" t="s">
        <v>2</v>
      </c>
      <c r="H226" s="34">
        <v>42845.184951407646</v>
      </c>
      <c r="I226" s="34">
        <v>0</v>
      </c>
      <c r="J226" s="34">
        <v>0</v>
      </c>
      <c r="K226" s="75">
        <f t="shared" si="63"/>
        <v>42845.18</v>
      </c>
      <c r="L226" s="76">
        <f t="shared" si="64"/>
        <v>85690.36</v>
      </c>
      <c r="M226" s="77">
        <f t="shared" si="58"/>
        <v>3.0751685060015914E-3</v>
      </c>
    </row>
    <row r="227" spans="2:13" s="72" customFormat="1" ht="72" outlineLevel="1" x14ac:dyDescent="0.2">
      <c r="B227" s="73" t="s">
        <v>490</v>
      </c>
      <c r="C227" s="74" t="s">
        <v>920</v>
      </c>
      <c r="D227" s="74" t="s">
        <v>1105</v>
      </c>
      <c r="E227" s="35" t="s">
        <v>162</v>
      </c>
      <c r="F227" s="34">
        <v>2</v>
      </c>
      <c r="G227" s="34" t="s">
        <v>2</v>
      </c>
      <c r="H227" s="34">
        <v>42845.184951407646</v>
      </c>
      <c r="I227" s="34">
        <v>0</v>
      </c>
      <c r="J227" s="34">
        <v>0</v>
      </c>
      <c r="K227" s="75">
        <f t="shared" si="63"/>
        <v>42845.18</v>
      </c>
      <c r="L227" s="76">
        <f t="shared" si="64"/>
        <v>85690.36</v>
      </c>
      <c r="M227" s="77">
        <f t="shared" si="58"/>
        <v>3.0751685060015914E-3</v>
      </c>
    </row>
    <row r="228" spans="2:13" s="72" customFormat="1" ht="90" outlineLevel="1" x14ac:dyDescent="0.2">
      <c r="B228" s="73" t="s">
        <v>491</v>
      </c>
      <c r="C228" s="74" t="s">
        <v>920</v>
      </c>
      <c r="D228" s="74" t="s">
        <v>1106</v>
      </c>
      <c r="E228" s="35" t="s">
        <v>163</v>
      </c>
      <c r="F228" s="34">
        <v>6</v>
      </c>
      <c r="G228" s="34" t="s">
        <v>2</v>
      </c>
      <c r="H228" s="34">
        <v>28850.292070004398</v>
      </c>
      <c r="I228" s="34">
        <v>0</v>
      </c>
      <c r="J228" s="34">
        <v>0</v>
      </c>
      <c r="K228" s="75">
        <f t="shared" si="63"/>
        <v>28850.29</v>
      </c>
      <c r="L228" s="76">
        <f t="shared" si="64"/>
        <v>173101.74</v>
      </c>
      <c r="M228" s="77">
        <f t="shared" si="58"/>
        <v>6.2120992277553263E-3</v>
      </c>
    </row>
    <row r="229" spans="2:13" s="72" customFormat="1" ht="54" outlineLevel="1" x14ac:dyDescent="0.2">
      <c r="B229" s="73" t="s">
        <v>492</v>
      </c>
      <c r="C229" s="74" t="s">
        <v>920</v>
      </c>
      <c r="D229" s="74" t="s">
        <v>1107</v>
      </c>
      <c r="E229" s="35" t="s">
        <v>164</v>
      </c>
      <c r="F229" s="34">
        <v>1</v>
      </c>
      <c r="G229" s="34" t="s">
        <v>2</v>
      </c>
      <c r="H229" s="34">
        <v>5487.0848125293178</v>
      </c>
      <c r="I229" s="34">
        <v>0</v>
      </c>
      <c r="J229" s="34">
        <v>0</v>
      </c>
      <c r="K229" s="75">
        <f t="shared" si="63"/>
        <v>5487.08</v>
      </c>
      <c r="L229" s="76">
        <f t="shared" si="64"/>
        <v>5487.08</v>
      </c>
      <c r="M229" s="77">
        <f t="shared" si="58"/>
        <v>1.9691474753882716E-4</v>
      </c>
    </row>
    <row r="230" spans="2:13" s="72" customFormat="1" ht="18" outlineLevel="1" x14ac:dyDescent="0.2">
      <c r="B230" s="73" t="s">
        <v>1647</v>
      </c>
      <c r="C230" s="74"/>
      <c r="D230" s="74"/>
      <c r="E230" s="35" t="s">
        <v>1532</v>
      </c>
      <c r="F230" s="34"/>
      <c r="G230" s="34"/>
      <c r="H230" s="34">
        <v>0</v>
      </c>
      <c r="I230" s="34">
        <v>0</v>
      </c>
      <c r="J230" s="34">
        <v>0</v>
      </c>
      <c r="K230" s="75"/>
      <c r="L230" s="76"/>
      <c r="M230" s="77">
        <f t="shared" si="58"/>
        <v>0</v>
      </c>
    </row>
    <row r="231" spans="2:13" s="8" customFormat="1" ht="18" outlineLevel="1" x14ac:dyDescent="0.2">
      <c r="B231" s="13"/>
      <c r="C231" s="14"/>
      <c r="D231" s="14"/>
      <c r="E231" s="15"/>
      <c r="F231" s="16"/>
      <c r="G231" s="16"/>
      <c r="H231" s="16">
        <v>0</v>
      </c>
      <c r="I231" s="16">
        <v>0</v>
      </c>
      <c r="J231" s="16">
        <v>0</v>
      </c>
      <c r="K231" s="17"/>
      <c r="L231" s="18"/>
      <c r="M231" s="19">
        <f t="shared" si="58"/>
        <v>0</v>
      </c>
    </row>
    <row r="232" spans="2:13" s="8" customFormat="1" ht="25.5" customHeight="1" outlineLevel="1" x14ac:dyDescent="0.2">
      <c r="B232" s="48" t="s">
        <v>493</v>
      </c>
      <c r="C232" s="49"/>
      <c r="D232" s="49"/>
      <c r="E232" s="70" t="s">
        <v>165</v>
      </c>
      <c r="F232" s="50"/>
      <c r="G232" s="51"/>
      <c r="H232" s="52">
        <v>0</v>
      </c>
      <c r="I232" s="52">
        <v>0</v>
      </c>
      <c r="J232" s="50">
        <v>0</v>
      </c>
      <c r="K232" s="50"/>
      <c r="L232" s="53">
        <f>SUBTOTAL(9,L233:L234)</f>
        <v>764502.95</v>
      </c>
      <c r="M232" s="54">
        <f t="shared" si="58"/>
        <v>2.7435704489808529E-2</v>
      </c>
    </row>
    <row r="233" spans="2:13" s="72" customFormat="1" ht="54" outlineLevel="1" x14ac:dyDescent="0.2">
      <c r="B233" s="73" t="s">
        <v>494</v>
      </c>
      <c r="C233" s="74" t="s">
        <v>920</v>
      </c>
      <c r="D233" s="74" t="s">
        <v>1108</v>
      </c>
      <c r="E233" s="35" t="s">
        <v>166</v>
      </c>
      <c r="F233" s="34">
        <v>1</v>
      </c>
      <c r="G233" s="34" t="s">
        <v>9</v>
      </c>
      <c r="H233" s="34">
        <v>136819.35299343659</v>
      </c>
      <c r="I233" s="34">
        <v>0</v>
      </c>
      <c r="J233" s="34">
        <v>0</v>
      </c>
      <c r="K233" s="75">
        <f t="shared" ref="K233:K234" si="65">ROUND(+H233+I233+J233,2)</f>
        <v>136819.35</v>
      </c>
      <c r="L233" s="76">
        <f t="shared" ref="L233:L234" si="66">ROUND(F233*K233,2)</f>
        <v>136819.35</v>
      </c>
      <c r="M233" s="77">
        <f t="shared" si="58"/>
        <v>4.910033708944727E-3</v>
      </c>
    </row>
    <row r="234" spans="2:13" s="72" customFormat="1" ht="36" outlineLevel="1" x14ac:dyDescent="0.2">
      <c r="B234" s="73" t="s">
        <v>495</v>
      </c>
      <c r="C234" s="74" t="s">
        <v>920</v>
      </c>
      <c r="D234" s="74" t="s">
        <v>1109</v>
      </c>
      <c r="E234" s="35" t="s">
        <v>167</v>
      </c>
      <c r="F234" s="34">
        <v>1</v>
      </c>
      <c r="G234" s="34" t="s">
        <v>9</v>
      </c>
      <c r="H234" s="34">
        <v>627683.60055211186</v>
      </c>
      <c r="I234" s="34">
        <v>0</v>
      </c>
      <c r="J234" s="34">
        <v>0</v>
      </c>
      <c r="K234" s="75">
        <f t="shared" si="65"/>
        <v>627683.6</v>
      </c>
      <c r="L234" s="76">
        <f t="shared" si="66"/>
        <v>627683.6</v>
      </c>
      <c r="M234" s="77">
        <f t="shared" si="58"/>
        <v>2.2525670780863805E-2</v>
      </c>
    </row>
    <row r="235" spans="2:13" s="8" customFormat="1" ht="18" outlineLevel="1" x14ac:dyDescent="0.2">
      <c r="B235" s="13"/>
      <c r="C235" s="14"/>
      <c r="D235" s="14"/>
      <c r="E235" s="15"/>
      <c r="F235" s="16"/>
      <c r="G235" s="16"/>
      <c r="H235" s="16">
        <v>0</v>
      </c>
      <c r="I235" s="16">
        <v>0</v>
      </c>
      <c r="J235" s="16">
        <v>0</v>
      </c>
      <c r="K235" s="17"/>
      <c r="L235" s="18"/>
      <c r="M235" s="19">
        <f t="shared" si="58"/>
        <v>0</v>
      </c>
    </row>
    <row r="236" spans="2:13" s="8" customFormat="1" ht="25.5" customHeight="1" outlineLevel="1" x14ac:dyDescent="0.2">
      <c r="B236" s="48" t="s">
        <v>496</v>
      </c>
      <c r="C236" s="49"/>
      <c r="D236" s="49"/>
      <c r="E236" s="70" t="s">
        <v>168</v>
      </c>
      <c r="F236" s="50"/>
      <c r="G236" s="51"/>
      <c r="H236" s="52">
        <v>0</v>
      </c>
      <c r="I236" s="52">
        <v>0</v>
      </c>
      <c r="J236" s="50">
        <v>0</v>
      </c>
      <c r="K236" s="50"/>
      <c r="L236" s="53">
        <f>SUBTOTAL(9,L237:L247)</f>
        <v>113334.49000000002</v>
      </c>
      <c r="M236" s="54">
        <f t="shared" si="58"/>
        <v>4.0672329336900017E-3</v>
      </c>
    </row>
    <row r="237" spans="2:13" s="72" customFormat="1" ht="36" outlineLevel="1" x14ac:dyDescent="0.2">
      <c r="B237" s="73" t="s">
        <v>497</v>
      </c>
      <c r="C237" s="74" t="s">
        <v>920</v>
      </c>
      <c r="D237" s="74" t="s">
        <v>1113</v>
      </c>
      <c r="E237" s="35" t="s">
        <v>1504</v>
      </c>
      <c r="F237" s="34">
        <v>1</v>
      </c>
      <c r="G237" s="34">
        <v>0</v>
      </c>
      <c r="H237" s="34">
        <v>1485.7625679173948</v>
      </c>
      <c r="I237" s="34">
        <v>0</v>
      </c>
      <c r="J237" s="34">
        <v>0</v>
      </c>
      <c r="K237" s="75">
        <f t="shared" ref="K237:K241" si="67">ROUND(+H237+I237+J237,2)</f>
        <v>1485.76</v>
      </c>
      <c r="L237" s="76">
        <f t="shared" ref="L237:L241" si="68">ROUND(F237*K237,2)</f>
        <v>1485.76</v>
      </c>
      <c r="M237" s="77">
        <f t="shared" si="58"/>
        <v>5.3319444094725765E-5</v>
      </c>
    </row>
    <row r="238" spans="2:13" s="72" customFormat="1" ht="36" outlineLevel="1" x14ac:dyDescent="0.2">
      <c r="B238" s="73" t="s">
        <v>498</v>
      </c>
      <c r="C238" s="74" t="s">
        <v>920</v>
      </c>
      <c r="D238" s="74" t="s">
        <v>1114</v>
      </c>
      <c r="E238" s="35" t="s">
        <v>1503</v>
      </c>
      <c r="F238" s="34">
        <v>2</v>
      </c>
      <c r="G238" s="34">
        <v>0</v>
      </c>
      <c r="H238" s="34">
        <v>2713.1316457621992</v>
      </c>
      <c r="I238" s="34">
        <v>0</v>
      </c>
      <c r="J238" s="34">
        <v>0</v>
      </c>
      <c r="K238" s="75">
        <f t="shared" si="67"/>
        <v>2713.13</v>
      </c>
      <c r="L238" s="76">
        <f t="shared" si="68"/>
        <v>5426.26</v>
      </c>
      <c r="M238" s="77">
        <f t="shared" si="58"/>
        <v>1.9473210122324374E-4</v>
      </c>
    </row>
    <row r="239" spans="2:13" s="72" customFormat="1" ht="36" outlineLevel="1" x14ac:dyDescent="0.2">
      <c r="B239" s="73" t="s">
        <v>499</v>
      </c>
      <c r="C239" s="74" t="s">
        <v>33</v>
      </c>
      <c r="D239" s="74">
        <v>90838</v>
      </c>
      <c r="E239" s="35" t="s">
        <v>1508</v>
      </c>
      <c r="F239" s="34">
        <v>5</v>
      </c>
      <c r="G239" s="34" t="s">
        <v>2</v>
      </c>
      <c r="H239" s="34">
        <v>1835.9245053985555</v>
      </c>
      <c r="I239" s="34">
        <v>145.59698941813261</v>
      </c>
      <c r="J239" s="34">
        <v>0</v>
      </c>
      <c r="K239" s="75">
        <f t="shared" si="67"/>
        <v>1981.52</v>
      </c>
      <c r="L239" s="76">
        <f t="shared" si="68"/>
        <v>9907.6</v>
      </c>
      <c r="M239" s="77">
        <f t="shared" si="58"/>
        <v>3.5555387432216842E-4</v>
      </c>
    </row>
    <row r="240" spans="2:13" s="72" customFormat="1" ht="36" outlineLevel="1" x14ac:dyDescent="0.2">
      <c r="B240" s="73" t="s">
        <v>500</v>
      </c>
      <c r="C240" s="74" t="s">
        <v>32</v>
      </c>
      <c r="D240" s="74">
        <v>111515</v>
      </c>
      <c r="E240" s="35" t="s">
        <v>1507</v>
      </c>
      <c r="F240" s="34">
        <v>1</v>
      </c>
      <c r="G240" s="34" t="s">
        <v>2</v>
      </c>
      <c r="H240" s="34">
        <v>3557.277338480345</v>
      </c>
      <c r="I240" s="34">
        <v>323.89623980599208</v>
      </c>
      <c r="J240" s="34">
        <v>0</v>
      </c>
      <c r="K240" s="75">
        <f t="shared" si="67"/>
        <v>3881.17</v>
      </c>
      <c r="L240" s="76">
        <f t="shared" si="68"/>
        <v>3881.17</v>
      </c>
      <c r="M240" s="77">
        <f t="shared" si="58"/>
        <v>1.3928348241783786E-4</v>
      </c>
    </row>
    <row r="241" spans="2:13" s="72" customFormat="1" ht="36" outlineLevel="1" x14ac:dyDescent="0.2">
      <c r="B241" s="73" t="s">
        <v>501</v>
      </c>
      <c r="C241" s="74" t="s">
        <v>920</v>
      </c>
      <c r="D241" s="74" t="s">
        <v>1115</v>
      </c>
      <c r="E241" s="35" t="s">
        <v>1505</v>
      </c>
      <c r="F241" s="34">
        <v>4</v>
      </c>
      <c r="G241" s="34">
        <v>0</v>
      </c>
      <c r="H241" s="34">
        <v>2325.5414106533135</v>
      </c>
      <c r="I241" s="34">
        <v>0</v>
      </c>
      <c r="J241" s="34">
        <v>0</v>
      </c>
      <c r="K241" s="75">
        <f t="shared" si="67"/>
        <v>2325.54</v>
      </c>
      <c r="L241" s="76">
        <f t="shared" si="68"/>
        <v>9302.16</v>
      </c>
      <c r="M241" s="77">
        <f t="shared" si="58"/>
        <v>3.3382645923984641E-4</v>
      </c>
    </row>
    <row r="242" spans="2:13" s="72" customFormat="1" ht="36" outlineLevel="1" x14ac:dyDescent="0.2">
      <c r="B242" s="73" t="s">
        <v>1648</v>
      </c>
      <c r="C242" s="74" t="s">
        <v>920</v>
      </c>
      <c r="D242" s="74" t="s">
        <v>1116</v>
      </c>
      <c r="E242" s="35" t="s">
        <v>1506</v>
      </c>
      <c r="F242" s="34">
        <v>1</v>
      </c>
      <c r="G242" s="34">
        <v>0</v>
      </c>
      <c r="H242" s="34">
        <v>1705.3970344790964</v>
      </c>
      <c r="I242" s="34">
        <v>0</v>
      </c>
      <c r="J242" s="34">
        <v>0</v>
      </c>
      <c r="K242" s="75">
        <f t="shared" ref="K242:K243" si="69">ROUND(+H242+I242+J242,2)</f>
        <v>1705.4</v>
      </c>
      <c r="L242" s="76">
        <f t="shared" ref="L242:L243" si="70">ROUND(F242*K242,2)</f>
        <v>1705.4</v>
      </c>
      <c r="M242" s="77">
        <f t="shared" si="58"/>
        <v>6.1201661075237804E-5</v>
      </c>
    </row>
    <row r="243" spans="2:13" s="72" customFormat="1" ht="36" outlineLevel="1" x14ac:dyDescent="0.2">
      <c r="B243" s="73" t="s">
        <v>1649</v>
      </c>
      <c r="C243" s="74" t="s">
        <v>920</v>
      </c>
      <c r="D243" s="74" t="s">
        <v>1131</v>
      </c>
      <c r="E243" s="35" t="s">
        <v>1510</v>
      </c>
      <c r="F243" s="34">
        <v>49.3</v>
      </c>
      <c r="G243" s="34" t="s">
        <v>1</v>
      </c>
      <c r="H243" s="34">
        <v>452.18860762703321</v>
      </c>
      <c r="I243" s="34">
        <v>0</v>
      </c>
      <c r="J243" s="34">
        <v>0</v>
      </c>
      <c r="K243" s="75">
        <f t="shared" si="69"/>
        <v>452.19</v>
      </c>
      <c r="L243" s="76">
        <f t="shared" si="70"/>
        <v>22292.97</v>
      </c>
      <c r="M243" s="77">
        <f t="shared" si="58"/>
        <v>8.0002743890022522E-4</v>
      </c>
    </row>
    <row r="244" spans="2:13" s="72" customFormat="1" ht="36" outlineLevel="1" x14ac:dyDescent="0.2">
      <c r="B244" s="73" t="s">
        <v>1650</v>
      </c>
      <c r="C244" s="74" t="s">
        <v>920</v>
      </c>
      <c r="D244" s="74" t="s">
        <v>1132</v>
      </c>
      <c r="E244" s="35" t="s">
        <v>1513</v>
      </c>
      <c r="F244" s="34">
        <v>42.4</v>
      </c>
      <c r="G244" s="34" t="s">
        <v>1</v>
      </c>
      <c r="H244" s="34">
        <v>775.18047021777113</v>
      </c>
      <c r="I244" s="34">
        <v>0</v>
      </c>
      <c r="J244" s="34">
        <v>0</v>
      </c>
      <c r="K244" s="75">
        <f t="shared" ref="K244" si="71">ROUND(+H244+I244+J244,2)</f>
        <v>775.18</v>
      </c>
      <c r="L244" s="76">
        <f t="shared" ref="L244" si="72">ROUND(F244*K244,2)</f>
        <v>32867.629999999997</v>
      </c>
      <c r="M244" s="77">
        <f t="shared" si="58"/>
        <v>1.1795200842068241E-3</v>
      </c>
    </row>
    <row r="245" spans="2:13" s="72" customFormat="1" ht="36" outlineLevel="1" x14ac:dyDescent="0.2">
      <c r="B245" s="73" t="s">
        <v>1651</v>
      </c>
      <c r="C245" s="74" t="s">
        <v>920</v>
      </c>
      <c r="D245" s="74" t="s">
        <v>1135</v>
      </c>
      <c r="E245" s="35" t="s">
        <v>1514</v>
      </c>
      <c r="F245" s="34">
        <v>15.9</v>
      </c>
      <c r="G245" s="34" t="s">
        <v>1</v>
      </c>
      <c r="H245" s="34">
        <v>1421.1641953992471</v>
      </c>
      <c r="I245" s="34">
        <v>0</v>
      </c>
      <c r="J245" s="34">
        <v>0</v>
      </c>
      <c r="K245" s="75">
        <f t="shared" ref="K245" si="73">ROUND(+H245+I245+J245,2)</f>
        <v>1421.16</v>
      </c>
      <c r="L245" s="76">
        <f t="shared" ref="L245" si="74">ROUND(F245*K245,2)</f>
        <v>22596.44</v>
      </c>
      <c r="M245" s="77">
        <f t="shared" si="58"/>
        <v>8.1091806167875357E-4</v>
      </c>
    </row>
    <row r="246" spans="2:13" s="72" customFormat="1" ht="18" outlineLevel="1" x14ac:dyDescent="0.2">
      <c r="B246" s="73" t="s">
        <v>1652</v>
      </c>
      <c r="C246" s="74" t="s">
        <v>32</v>
      </c>
      <c r="D246" s="74">
        <v>111700</v>
      </c>
      <c r="E246" s="35" t="s">
        <v>1509</v>
      </c>
      <c r="F246" s="34">
        <v>2</v>
      </c>
      <c r="G246" s="34" t="s">
        <v>1</v>
      </c>
      <c r="H246" s="34">
        <v>925.00993543636275</v>
      </c>
      <c r="I246" s="34">
        <v>21.136587487937891</v>
      </c>
      <c r="J246" s="34">
        <v>0</v>
      </c>
      <c r="K246" s="75">
        <f t="shared" ref="K246" si="75">ROUND(+H246+I246+J246,2)</f>
        <v>946.15</v>
      </c>
      <c r="L246" s="76">
        <f t="shared" ref="L246" si="76">ROUND(F246*K246,2)</f>
        <v>1892.3</v>
      </c>
      <c r="M246" s="77">
        <f t="shared" si="58"/>
        <v>6.7908938227203287E-5</v>
      </c>
    </row>
    <row r="247" spans="2:13" s="72" customFormat="1" ht="18" outlineLevel="1" x14ac:dyDescent="0.2">
      <c r="B247" s="73" t="s">
        <v>1653</v>
      </c>
      <c r="C247" s="74" t="s">
        <v>32</v>
      </c>
      <c r="D247" s="74">
        <v>202310</v>
      </c>
      <c r="E247" s="35" t="s">
        <v>1533</v>
      </c>
      <c r="F247" s="34">
        <v>40</v>
      </c>
      <c r="G247" s="34" t="s">
        <v>2</v>
      </c>
      <c r="H247" s="34">
        <v>45.218860762703315</v>
      </c>
      <c r="I247" s="34">
        <v>4.1988942136795941</v>
      </c>
      <c r="J247" s="34">
        <v>0</v>
      </c>
      <c r="K247" s="75">
        <f t="shared" ref="K247" si="77">ROUND(+H247+I247+J247,2)</f>
        <v>49.42</v>
      </c>
      <c r="L247" s="76">
        <f t="shared" ref="L247" si="78">ROUND(F247*K247,2)</f>
        <v>1976.8</v>
      </c>
      <c r="M247" s="77">
        <f t="shared" si="58"/>
        <v>7.0941388303934604E-5</v>
      </c>
    </row>
    <row r="248" spans="2:13" s="8" customFormat="1" ht="18" outlineLevel="1" x14ac:dyDescent="0.2">
      <c r="B248" s="13"/>
      <c r="C248" s="14"/>
      <c r="D248" s="74"/>
      <c r="E248" s="15"/>
      <c r="F248" s="16"/>
      <c r="G248" s="16"/>
      <c r="H248" s="16">
        <v>0</v>
      </c>
      <c r="I248" s="16">
        <v>0</v>
      </c>
      <c r="J248" s="16">
        <v>0</v>
      </c>
      <c r="K248" s="17"/>
      <c r="L248" s="18"/>
      <c r="M248" s="19">
        <f t="shared" si="58"/>
        <v>0</v>
      </c>
    </row>
    <row r="249" spans="2:13" s="8" customFormat="1" ht="25.5" customHeight="1" outlineLevel="1" x14ac:dyDescent="0.2">
      <c r="B249" s="48" t="s">
        <v>502</v>
      </c>
      <c r="C249" s="49"/>
      <c r="D249" s="49"/>
      <c r="E249" s="70" t="s">
        <v>169</v>
      </c>
      <c r="F249" s="50"/>
      <c r="G249" s="51"/>
      <c r="H249" s="52">
        <v>0</v>
      </c>
      <c r="I249" s="52">
        <v>0</v>
      </c>
      <c r="J249" s="50">
        <v>0</v>
      </c>
      <c r="K249" s="50"/>
      <c r="L249" s="53">
        <f>SUBTOTAL(9,L250:L254)</f>
        <v>580323.27</v>
      </c>
      <c r="M249" s="54">
        <f t="shared" si="58"/>
        <v>2.0826051415863561E-2</v>
      </c>
    </row>
    <row r="250" spans="2:13" s="72" customFormat="1" ht="72" outlineLevel="1" x14ac:dyDescent="0.2">
      <c r="B250" s="73" t="s">
        <v>503</v>
      </c>
      <c r="C250" s="74" t="s">
        <v>920</v>
      </c>
      <c r="D250" s="74" t="s">
        <v>77</v>
      </c>
      <c r="E250" s="35" t="s">
        <v>170</v>
      </c>
      <c r="F250" s="34">
        <v>130.51</v>
      </c>
      <c r="G250" s="34" t="s">
        <v>13</v>
      </c>
      <c r="H250" s="34">
        <v>1213.3306437692204</v>
      </c>
      <c r="I250" s="34">
        <v>0</v>
      </c>
      <c r="J250" s="34">
        <v>0</v>
      </c>
      <c r="K250" s="75">
        <f t="shared" ref="K250:K251" si="79">ROUND(+H250+I250+J250,2)</f>
        <v>1213.33</v>
      </c>
      <c r="L250" s="76">
        <f t="shared" ref="L250:L251" si="80">ROUND(F250*K250,2)</f>
        <v>158351.70000000001</v>
      </c>
      <c r="M250" s="77">
        <f t="shared" si="58"/>
        <v>5.6827647907163915E-3</v>
      </c>
    </row>
    <row r="251" spans="2:13" s="72" customFormat="1" ht="72" outlineLevel="1" x14ac:dyDescent="0.2">
      <c r="B251" s="73" t="s">
        <v>1654</v>
      </c>
      <c r="C251" s="74" t="s">
        <v>920</v>
      </c>
      <c r="D251" s="74" t="s">
        <v>78</v>
      </c>
      <c r="E251" s="35" t="s">
        <v>171</v>
      </c>
      <c r="F251" s="34">
        <v>5</v>
      </c>
      <c r="G251" s="34" t="s">
        <v>2</v>
      </c>
      <c r="H251" s="34">
        <v>4561.558951424443</v>
      </c>
      <c r="I251" s="34">
        <v>0</v>
      </c>
      <c r="J251" s="34">
        <v>0</v>
      </c>
      <c r="K251" s="75">
        <f t="shared" si="79"/>
        <v>4561.5600000000004</v>
      </c>
      <c r="L251" s="76">
        <f t="shared" si="80"/>
        <v>22807.8</v>
      </c>
      <c r="M251" s="77">
        <f t="shared" si="58"/>
        <v>8.1850313443872919E-4</v>
      </c>
    </row>
    <row r="252" spans="2:13" s="72" customFormat="1" ht="36" outlineLevel="1" x14ac:dyDescent="0.2">
      <c r="B252" s="73" t="s">
        <v>1655</v>
      </c>
      <c r="C252" s="74" t="s">
        <v>920</v>
      </c>
      <c r="D252" s="74" t="s">
        <v>1133</v>
      </c>
      <c r="E252" s="35" t="s">
        <v>1511</v>
      </c>
      <c r="F252" s="34">
        <v>40.200000000000003</v>
      </c>
      <c r="G252" s="34" t="s">
        <v>1</v>
      </c>
      <c r="H252" s="34">
        <v>1550.3609404355423</v>
      </c>
      <c r="I252" s="34">
        <v>0</v>
      </c>
      <c r="J252" s="34">
        <v>0</v>
      </c>
      <c r="K252" s="75">
        <f t="shared" ref="K252:K253" si="81">ROUND(+H252+I252+J252,2)</f>
        <v>1550.36</v>
      </c>
      <c r="L252" s="76">
        <f t="shared" ref="L252:L253" si="82">ROUND(F252*K252,2)</f>
        <v>62324.47</v>
      </c>
      <c r="M252" s="77">
        <f t="shared" si="58"/>
        <v>2.2366372051330049E-3</v>
      </c>
    </row>
    <row r="253" spans="2:13" s="72" customFormat="1" ht="54" outlineLevel="1" x14ac:dyDescent="0.2">
      <c r="B253" s="73" t="s">
        <v>1656</v>
      </c>
      <c r="C253" s="74" t="s">
        <v>920</v>
      </c>
      <c r="D253" s="74" t="s">
        <v>1134</v>
      </c>
      <c r="E253" s="35" t="s">
        <v>1512</v>
      </c>
      <c r="F253" s="34">
        <v>35</v>
      </c>
      <c r="G253" s="34" t="s">
        <v>1</v>
      </c>
      <c r="H253" s="34">
        <v>1808.7544305081328</v>
      </c>
      <c r="I253" s="34">
        <v>0</v>
      </c>
      <c r="J253" s="34">
        <v>0</v>
      </c>
      <c r="K253" s="75">
        <f t="shared" si="81"/>
        <v>1808.75</v>
      </c>
      <c r="L253" s="76">
        <f t="shared" si="82"/>
        <v>63306.25</v>
      </c>
      <c r="M253" s="77">
        <f t="shared" si="58"/>
        <v>2.2718703274564752E-3</v>
      </c>
    </row>
    <row r="254" spans="2:13" s="72" customFormat="1" ht="54" outlineLevel="1" x14ac:dyDescent="0.2">
      <c r="B254" s="73" t="s">
        <v>1657</v>
      </c>
      <c r="C254" s="74" t="s">
        <v>920</v>
      </c>
      <c r="D254" s="74" t="s">
        <v>1112</v>
      </c>
      <c r="E254" s="35" t="s">
        <v>1139</v>
      </c>
      <c r="F254" s="34">
        <v>40.4</v>
      </c>
      <c r="G254" s="34" t="s">
        <v>1</v>
      </c>
      <c r="H254" s="34">
        <v>6770.619800012033</v>
      </c>
      <c r="I254" s="34">
        <v>0</v>
      </c>
      <c r="J254" s="34">
        <v>0</v>
      </c>
      <c r="K254" s="75">
        <f t="shared" ref="K254" si="83">ROUND(+H254+I254+J254,2)</f>
        <v>6770.62</v>
      </c>
      <c r="L254" s="76">
        <f t="shared" ref="L254" si="84">ROUND(F254*K254,2)</f>
        <v>273533.05</v>
      </c>
      <c r="M254" s="77">
        <f t="shared" si="58"/>
        <v>9.8162759581189602E-3</v>
      </c>
    </row>
    <row r="255" spans="2:13" s="8" customFormat="1" ht="18" outlineLevel="1" x14ac:dyDescent="0.2">
      <c r="B255" s="13"/>
      <c r="C255" s="14"/>
      <c r="D255" s="14"/>
      <c r="E255" s="15"/>
      <c r="F255" s="16"/>
      <c r="G255" s="16"/>
      <c r="H255" s="16">
        <v>0</v>
      </c>
      <c r="I255" s="16">
        <v>0</v>
      </c>
      <c r="J255" s="16">
        <v>0</v>
      </c>
      <c r="K255" s="17"/>
      <c r="L255" s="18"/>
      <c r="M255" s="19">
        <f t="shared" si="58"/>
        <v>0</v>
      </c>
    </row>
    <row r="256" spans="2:13" s="8" customFormat="1" ht="18" x14ac:dyDescent="0.2">
      <c r="B256" s="13"/>
      <c r="C256" s="14"/>
      <c r="D256" s="14"/>
      <c r="E256" s="15"/>
      <c r="F256" s="16"/>
      <c r="G256" s="16"/>
      <c r="H256" s="16">
        <v>0</v>
      </c>
      <c r="I256" s="16">
        <v>0</v>
      </c>
      <c r="J256" s="16">
        <v>0</v>
      </c>
      <c r="K256" s="17"/>
      <c r="L256" s="18"/>
      <c r="M256" s="19">
        <f t="shared" si="58"/>
        <v>0</v>
      </c>
    </row>
    <row r="257" spans="2:13" s="8" customFormat="1" ht="25.5" customHeight="1" x14ac:dyDescent="0.2">
      <c r="B257" s="37">
        <v>9</v>
      </c>
      <c r="C257" s="38"/>
      <c r="D257" s="38"/>
      <c r="E257" s="68" t="s">
        <v>172</v>
      </c>
      <c r="F257" s="40"/>
      <c r="G257" s="36"/>
      <c r="H257" s="41">
        <v>0</v>
      </c>
      <c r="I257" s="41">
        <v>0</v>
      </c>
      <c r="J257" s="40">
        <v>0</v>
      </c>
      <c r="K257" s="40"/>
      <c r="L257" s="42">
        <f>SUBTOTAL(9,L258:L399)</f>
        <v>3970235.5499999984</v>
      </c>
      <c r="M257" s="43">
        <f t="shared" si="58"/>
        <v>0.14247977631051967</v>
      </c>
    </row>
    <row r="258" spans="2:13" s="8" customFormat="1" ht="25.5" customHeight="1" x14ac:dyDescent="0.2">
      <c r="B258" s="48" t="s">
        <v>504</v>
      </c>
      <c r="C258" s="49"/>
      <c r="D258" s="49"/>
      <c r="E258" s="70" t="s">
        <v>173</v>
      </c>
      <c r="F258" s="50"/>
      <c r="G258" s="51"/>
      <c r="H258" s="52">
        <v>0</v>
      </c>
      <c r="I258" s="52">
        <v>0</v>
      </c>
      <c r="J258" s="50">
        <v>0</v>
      </c>
      <c r="K258" s="50"/>
      <c r="L258" s="53">
        <f>SUBTOTAL(9,L259:L274)</f>
        <v>434674.47</v>
      </c>
      <c r="M258" s="54">
        <f t="shared" si="58"/>
        <v>1.5599155383486935E-2</v>
      </c>
    </row>
    <row r="259" spans="2:13" s="72" customFormat="1" ht="54" x14ac:dyDescent="0.2">
      <c r="B259" s="73" t="s">
        <v>434</v>
      </c>
      <c r="C259" s="74" t="s">
        <v>920</v>
      </c>
      <c r="D259" s="74" t="s">
        <v>1251</v>
      </c>
      <c r="E259" s="35" t="s">
        <v>174</v>
      </c>
      <c r="F259" s="34">
        <v>475</v>
      </c>
      <c r="G259" s="34" t="s">
        <v>1</v>
      </c>
      <c r="H259" s="34">
        <v>9.8835509952765808</v>
      </c>
      <c r="I259" s="34">
        <v>5.8138535266332836</v>
      </c>
      <c r="J259" s="34">
        <v>0</v>
      </c>
      <c r="K259" s="75">
        <f t="shared" ref="K259:K274" si="85">ROUND(+H259+I259+J259,2)</f>
        <v>15.7</v>
      </c>
      <c r="L259" s="76">
        <f t="shared" ref="L259:L274" si="86">ROUND(F259*K259,2)</f>
        <v>7457.5</v>
      </c>
      <c r="M259" s="77">
        <f t="shared" si="58"/>
        <v>2.6762717689022278E-4</v>
      </c>
    </row>
    <row r="260" spans="2:13" s="72" customFormat="1" ht="72" x14ac:dyDescent="0.2">
      <c r="B260" s="73" t="s">
        <v>505</v>
      </c>
      <c r="C260" s="74" t="s">
        <v>920</v>
      </c>
      <c r="D260" s="74" t="s">
        <v>1252</v>
      </c>
      <c r="E260" s="35" t="s">
        <v>1769</v>
      </c>
      <c r="F260" s="34">
        <v>8069</v>
      </c>
      <c r="G260" s="34" t="s">
        <v>1</v>
      </c>
      <c r="H260" s="34">
        <v>4.1510914180161649</v>
      </c>
      <c r="I260" s="34">
        <v>4.1927592103780826</v>
      </c>
      <c r="J260" s="34">
        <v>0</v>
      </c>
      <c r="K260" s="75">
        <f t="shared" si="85"/>
        <v>8.34</v>
      </c>
      <c r="L260" s="76">
        <f t="shared" si="86"/>
        <v>67295.460000000006</v>
      </c>
      <c r="M260" s="77">
        <f t="shared" si="58"/>
        <v>2.4150310395345508E-3</v>
      </c>
    </row>
    <row r="261" spans="2:13" s="72" customFormat="1" ht="54" x14ac:dyDescent="0.2">
      <c r="B261" s="73" t="s">
        <v>506</v>
      </c>
      <c r="C261" s="74" t="s">
        <v>920</v>
      </c>
      <c r="D261" s="74" t="s">
        <v>1253</v>
      </c>
      <c r="E261" s="35" t="s">
        <v>1770</v>
      </c>
      <c r="F261" s="34">
        <v>957</v>
      </c>
      <c r="G261" s="34" t="s">
        <v>1</v>
      </c>
      <c r="H261" s="34">
        <v>6.5231436568825441</v>
      </c>
      <c r="I261" s="34">
        <v>6.5886216163084157</v>
      </c>
      <c r="J261" s="34">
        <v>0</v>
      </c>
      <c r="K261" s="75">
        <f t="shared" si="85"/>
        <v>13.11</v>
      </c>
      <c r="L261" s="76">
        <f t="shared" si="86"/>
        <v>12546.27</v>
      </c>
      <c r="M261" s="77">
        <f t="shared" si="58"/>
        <v>4.502477801679511E-4</v>
      </c>
    </row>
    <row r="262" spans="2:13" s="72" customFormat="1" ht="54" x14ac:dyDescent="0.2">
      <c r="B262" s="73" t="s">
        <v>507</v>
      </c>
      <c r="C262" s="74" t="s">
        <v>920</v>
      </c>
      <c r="D262" s="74" t="s">
        <v>1254</v>
      </c>
      <c r="E262" s="35" t="s">
        <v>175</v>
      </c>
      <c r="F262" s="34">
        <v>561</v>
      </c>
      <c r="G262" s="34" t="s">
        <v>1</v>
      </c>
      <c r="H262" s="34">
        <v>9.6626245612645185</v>
      </c>
      <c r="I262" s="34">
        <v>9.6897558777221384</v>
      </c>
      <c r="J262" s="34">
        <v>0</v>
      </c>
      <c r="K262" s="75">
        <f t="shared" si="85"/>
        <v>19.350000000000001</v>
      </c>
      <c r="L262" s="76">
        <f t="shared" si="86"/>
        <v>10855.35</v>
      </c>
      <c r="M262" s="77">
        <f t="shared" si="58"/>
        <v>3.8956576260882063E-4</v>
      </c>
    </row>
    <row r="263" spans="2:13" s="72" customFormat="1" ht="72" x14ac:dyDescent="0.2">
      <c r="B263" s="73" t="s">
        <v>508</v>
      </c>
      <c r="C263" s="74" t="s">
        <v>920</v>
      </c>
      <c r="D263" s="74" t="s">
        <v>1255</v>
      </c>
      <c r="E263" s="35" t="s">
        <v>176</v>
      </c>
      <c r="F263" s="34">
        <v>61</v>
      </c>
      <c r="G263" s="34" t="s">
        <v>1</v>
      </c>
      <c r="H263" s="34">
        <v>17.68574242801845</v>
      </c>
      <c r="I263" s="34">
        <v>11.627707053266567</v>
      </c>
      <c r="J263" s="34">
        <v>0</v>
      </c>
      <c r="K263" s="75">
        <f t="shared" si="85"/>
        <v>29.31</v>
      </c>
      <c r="L263" s="76">
        <f t="shared" si="86"/>
        <v>1787.91</v>
      </c>
      <c r="M263" s="77">
        <f t="shared" si="58"/>
        <v>6.4162696055487526E-5</v>
      </c>
    </row>
    <row r="264" spans="2:13" s="72" customFormat="1" ht="54" x14ac:dyDescent="0.2">
      <c r="B264" s="73" t="s">
        <v>509</v>
      </c>
      <c r="C264" s="74" t="s">
        <v>920</v>
      </c>
      <c r="D264" s="74" t="s">
        <v>1256</v>
      </c>
      <c r="E264" s="35" t="s">
        <v>177</v>
      </c>
      <c r="F264" s="34">
        <v>44</v>
      </c>
      <c r="G264" s="34" t="s">
        <v>1</v>
      </c>
      <c r="H264" s="34">
        <v>27.121626701744272</v>
      </c>
      <c r="I264" s="34">
        <v>11.627707053266567</v>
      </c>
      <c r="J264" s="34">
        <v>0</v>
      </c>
      <c r="K264" s="75">
        <f t="shared" si="85"/>
        <v>38.75</v>
      </c>
      <c r="L264" s="76">
        <f t="shared" si="86"/>
        <v>1705</v>
      </c>
      <c r="M264" s="77">
        <f t="shared" si="58"/>
        <v>6.1187306281975173E-5</v>
      </c>
    </row>
    <row r="265" spans="2:13" s="72" customFormat="1" ht="72" x14ac:dyDescent="0.2">
      <c r="B265" s="73" t="s">
        <v>510</v>
      </c>
      <c r="C265" s="74" t="s">
        <v>920</v>
      </c>
      <c r="D265" s="74" t="s">
        <v>1257</v>
      </c>
      <c r="E265" s="35" t="s">
        <v>178</v>
      </c>
      <c r="F265" s="34">
        <v>44</v>
      </c>
      <c r="G265" s="34" t="s">
        <v>1</v>
      </c>
      <c r="H265" s="34">
        <v>41.796438986691861</v>
      </c>
      <c r="I265" s="34">
        <v>19.379511755444277</v>
      </c>
      <c r="J265" s="34">
        <v>0</v>
      </c>
      <c r="K265" s="75">
        <f t="shared" si="85"/>
        <v>61.18</v>
      </c>
      <c r="L265" s="76">
        <f t="shared" si="86"/>
        <v>2691.92</v>
      </c>
      <c r="M265" s="77">
        <f t="shared" ref="M265:M328" si="87">+L265/$L$851</f>
        <v>9.6604887698870735E-5</v>
      </c>
    </row>
    <row r="266" spans="2:13" s="72" customFormat="1" ht="54" x14ac:dyDescent="0.2">
      <c r="B266" s="73" t="s">
        <v>511</v>
      </c>
      <c r="C266" s="74" t="s">
        <v>920</v>
      </c>
      <c r="D266" s="74" t="s">
        <v>1258</v>
      </c>
      <c r="E266" s="35" t="s">
        <v>179</v>
      </c>
      <c r="F266" s="34">
        <v>154</v>
      </c>
      <c r="G266" s="34" t="s">
        <v>1</v>
      </c>
      <c r="H266" s="34">
        <v>58.115279852226308</v>
      </c>
      <c r="I266" s="34">
        <v>25.193365282077561</v>
      </c>
      <c r="J266" s="34">
        <v>0</v>
      </c>
      <c r="K266" s="75">
        <f t="shared" si="85"/>
        <v>83.31</v>
      </c>
      <c r="L266" s="76">
        <f t="shared" si="86"/>
        <v>12829.74</v>
      </c>
      <c r="M266" s="77">
        <f t="shared" si="87"/>
        <v>4.6042066328334786E-4</v>
      </c>
    </row>
    <row r="267" spans="2:13" s="72" customFormat="1" ht="72" x14ac:dyDescent="0.2">
      <c r="B267" s="73" t="s">
        <v>512</v>
      </c>
      <c r="C267" s="74" t="s">
        <v>920</v>
      </c>
      <c r="D267" s="74" t="s">
        <v>1259</v>
      </c>
      <c r="E267" s="35" t="s">
        <v>180</v>
      </c>
      <c r="F267" s="34">
        <v>44</v>
      </c>
      <c r="G267" s="34" t="s">
        <v>1</v>
      </c>
      <c r="H267" s="34">
        <v>281.62887868364294</v>
      </c>
      <c r="I267" s="34">
        <v>232.55414106533132</v>
      </c>
      <c r="J267" s="34">
        <v>0</v>
      </c>
      <c r="K267" s="75">
        <f t="shared" si="85"/>
        <v>514.17999999999995</v>
      </c>
      <c r="L267" s="76">
        <f t="shared" si="86"/>
        <v>22623.919999999998</v>
      </c>
      <c r="M267" s="77">
        <f t="shared" si="87"/>
        <v>8.1190423597589649E-4</v>
      </c>
    </row>
    <row r="268" spans="2:13" s="72" customFormat="1" ht="72" x14ac:dyDescent="0.2">
      <c r="B268" s="73" t="s">
        <v>513</v>
      </c>
      <c r="C268" s="74" t="s">
        <v>920</v>
      </c>
      <c r="D268" s="74" t="s">
        <v>1260</v>
      </c>
      <c r="E268" s="35" t="s">
        <v>181</v>
      </c>
      <c r="F268" s="34">
        <v>682</v>
      </c>
      <c r="G268" s="34" t="s">
        <v>1</v>
      </c>
      <c r="H268" s="34">
        <v>9.6626245612645185</v>
      </c>
      <c r="I268" s="34">
        <v>9.759615977098564</v>
      </c>
      <c r="J268" s="34">
        <v>0</v>
      </c>
      <c r="K268" s="75">
        <f t="shared" si="85"/>
        <v>19.420000000000002</v>
      </c>
      <c r="L268" s="76">
        <f t="shared" si="86"/>
        <v>13244.44</v>
      </c>
      <c r="M268" s="77">
        <f t="shared" si="87"/>
        <v>4.753029951983831E-4</v>
      </c>
    </row>
    <row r="269" spans="2:13" s="72" customFormat="1" ht="72" x14ac:dyDescent="0.2">
      <c r="B269" s="73" t="s">
        <v>514</v>
      </c>
      <c r="C269" s="74" t="s">
        <v>920</v>
      </c>
      <c r="D269" s="74" t="s">
        <v>1261</v>
      </c>
      <c r="E269" s="35" t="s">
        <v>182</v>
      </c>
      <c r="F269" s="34">
        <v>88</v>
      </c>
      <c r="G269" s="34" t="s">
        <v>1</v>
      </c>
      <c r="H269" s="34">
        <v>17.68574242801845</v>
      </c>
      <c r="I269" s="34">
        <v>11.627707053266567</v>
      </c>
      <c r="J269" s="34">
        <v>0</v>
      </c>
      <c r="K269" s="75">
        <f t="shared" si="85"/>
        <v>29.31</v>
      </c>
      <c r="L269" s="76">
        <f t="shared" si="86"/>
        <v>2579.2800000000002</v>
      </c>
      <c r="M269" s="77">
        <f t="shared" si="87"/>
        <v>9.2562577916113144E-5</v>
      </c>
    </row>
    <row r="270" spans="2:13" s="72" customFormat="1" ht="72" x14ac:dyDescent="0.2">
      <c r="B270" s="73" t="s">
        <v>515</v>
      </c>
      <c r="C270" s="74" t="s">
        <v>920</v>
      </c>
      <c r="D270" s="74" t="s">
        <v>1262</v>
      </c>
      <c r="E270" s="35" t="s">
        <v>183</v>
      </c>
      <c r="F270" s="34">
        <v>110</v>
      </c>
      <c r="G270" s="34" t="s">
        <v>1</v>
      </c>
      <c r="H270" s="34">
        <v>27.121626701744272</v>
      </c>
      <c r="I270" s="34">
        <v>11.627707053266567</v>
      </c>
      <c r="J270" s="34">
        <v>0</v>
      </c>
      <c r="K270" s="75">
        <f t="shared" si="85"/>
        <v>38.75</v>
      </c>
      <c r="L270" s="76">
        <f t="shared" si="86"/>
        <v>4262.5</v>
      </c>
      <c r="M270" s="77">
        <f t="shared" si="87"/>
        <v>1.5296826570493791E-4</v>
      </c>
    </row>
    <row r="271" spans="2:13" s="72" customFormat="1" ht="72" x14ac:dyDescent="0.2">
      <c r="B271" s="73" t="s">
        <v>516</v>
      </c>
      <c r="C271" s="74" t="s">
        <v>920</v>
      </c>
      <c r="D271" s="74" t="s">
        <v>1263</v>
      </c>
      <c r="E271" s="35" t="s">
        <v>184</v>
      </c>
      <c r="F271" s="34">
        <v>242</v>
      </c>
      <c r="G271" s="34" t="s">
        <v>1</v>
      </c>
      <c r="H271" s="34">
        <v>41.796438986691861</v>
      </c>
      <c r="I271" s="34">
        <v>19.379511755444277</v>
      </c>
      <c r="J271" s="34">
        <v>0</v>
      </c>
      <c r="K271" s="75">
        <f t="shared" si="85"/>
        <v>61.18</v>
      </c>
      <c r="L271" s="76">
        <f t="shared" si="86"/>
        <v>14805.56</v>
      </c>
      <c r="M271" s="77">
        <f t="shared" si="87"/>
        <v>5.31326882343789E-4</v>
      </c>
    </row>
    <row r="272" spans="2:13" s="72" customFormat="1" ht="72" x14ac:dyDescent="0.2">
      <c r="B272" s="73" t="s">
        <v>517</v>
      </c>
      <c r="C272" s="74" t="s">
        <v>920</v>
      </c>
      <c r="D272" s="74" t="s">
        <v>1264</v>
      </c>
      <c r="E272" s="35" t="s">
        <v>185</v>
      </c>
      <c r="F272" s="34">
        <v>198</v>
      </c>
      <c r="G272" s="34" t="s">
        <v>1</v>
      </c>
      <c r="H272" s="34">
        <v>81.992776286109205</v>
      </c>
      <c r="I272" s="34">
        <v>38.759023510888554</v>
      </c>
      <c r="J272" s="34">
        <v>0</v>
      </c>
      <c r="K272" s="75">
        <f t="shared" si="85"/>
        <v>120.75</v>
      </c>
      <c r="L272" s="76">
        <f t="shared" si="86"/>
        <v>23908.5</v>
      </c>
      <c r="M272" s="77">
        <f t="shared" si="87"/>
        <v>8.5800393679918085E-4</v>
      </c>
    </row>
    <row r="273" spans="2:13" s="72" customFormat="1" ht="72" x14ac:dyDescent="0.2">
      <c r="B273" s="73" t="s">
        <v>518</v>
      </c>
      <c r="C273" s="74" t="s">
        <v>920</v>
      </c>
      <c r="D273" s="74" t="s">
        <v>1265</v>
      </c>
      <c r="E273" s="35" t="s">
        <v>186</v>
      </c>
      <c r="F273" s="34">
        <v>88</v>
      </c>
      <c r="G273" s="34" t="s">
        <v>1</v>
      </c>
      <c r="H273" s="34">
        <v>155.40430476690764</v>
      </c>
      <c r="I273" s="34">
        <v>135.65658228810995</v>
      </c>
      <c r="J273" s="34">
        <v>0</v>
      </c>
      <c r="K273" s="75">
        <f t="shared" si="85"/>
        <v>291.06</v>
      </c>
      <c r="L273" s="76">
        <f t="shared" si="86"/>
        <v>25613.279999999999</v>
      </c>
      <c r="M273" s="77">
        <f t="shared" si="87"/>
        <v>9.1918334794486147E-4</v>
      </c>
    </row>
    <row r="274" spans="2:13" s="72" customFormat="1" ht="72" x14ac:dyDescent="0.2">
      <c r="B274" s="73" t="s">
        <v>519</v>
      </c>
      <c r="C274" s="74" t="s">
        <v>920</v>
      </c>
      <c r="D274" s="74" t="s">
        <v>1266</v>
      </c>
      <c r="E274" s="35" t="s">
        <v>187</v>
      </c>
      <c r="F274" s="34">
        <v>352</v>
      </c>
      <c r="G274" s="34" t="s">
        <v>1</v>
      </c>
      <c r="H274" s="34">
        <v>365.36193512539091</v>
      </c>
      <c r="I274" s="34">
        <v>232.55414106533132</v>
      </c>
      <c r="J274" s="34">
        <v>0</v>
      </c>
      <c r="K274" s="75">
        <f t="shared" si="85"/>
        <v>597.91999999999996</v>
      </c>
      <c r="L274" s="76">
        <f t="shared" si="86"/>
        <v>210467.84</v>
      </c>
      <c r="M274" s="77">
        <f t="shared" si="87"/>
        <v>7.5530558290825478E-3</v>
      </c>
    </row>
    <row r="275" spans="2:13" s="8" customFormat="1" ht="18" x14ac:dyDescent="0.2">
      <c r="B275" s="13"/>
      <c r="C275" s="14"/>
      <c r="D275" s="74"/>
      <c r="E275" s="15"/>
      <c r="F275" s="16"/>
      <c r="G275" s="16"/>
      <c r="H275" s="16">
        <v>0</v>
      </c>
      <c r="I275" s="16">
        <v>0</v>
      </c>
      <c r="J275" s="16">
        <v>0</v>
      </c>
      <c r="K275" s="17"/>
      <c r="L275" s="18"/>
      <c r="M275" s="19">
        <f t="shared" si="87"/>
        <v>0</v>
      </c>
    </row>
    <row r="276" spans="2:13" s="8" customFormat="1" ht="25.5" customHeight="1" x14ac:dyDescent="0.2">
      <c r="B276" s="48" t="s">
        <v>412</v>
      </c>
      <c r="C276" s="49"/>
      <c r="D276" s="49"/>
      <c r="E276" s="70" t="s">
        <v>197</v>
      </c>
      <c r="F276" s="50"/>
      <c r="G276" s="51"/>
      <c r="H276" s="52">
        <v>0</v>
      </c>
      <c r="I276" s="52">
        <v>0</v>
      </c>
      <c r="J276" s="50">
        <v>0</v>
      </c>
      <c r="K276" s="50"/>
      <c r="L276" s="53">
        <f>SUBTOTAL(9,L277:L285)</f>
        <v>140115.86000000002</v>
      </c>
      <c r="M276" s="54">
        <f t="shared" si="87"/>
        <v>5.028335507790237E-3</v>
      </c>
    </row>
    <row r="277" spans="2:13" s="72" customFormat="1" ht="36" x14ac:dyDescent="0.2">
      <c r="B277" s="73" t="s">
        <v>520</v>
      </c>
      <c r="C277" s="74" t="s">
        <v>920</v>
      </c>
      <c r="D277" s="74" t="s">
        <v>1267</v>
      </c>
      <c r="E277" s="35" t="s">
        <v>188</v>
      </c>
      <c r="F277" s="34">
        <v>1634</v>
      </c>
      <c r="G277" s="34" t="s">
        <v>1</v>
      </c>
      <c r="H277" s="34">
        <v>15.242631979382107</v>
      </c>
      <c r="I277" s="34">
        <v>42.491324434587959</v>
      </c>
      <c r="J277" s="34">
        <v>0</v>
      </c>
      <c r="K277" s="75">
        <f t="shared" ref="K277:K285" si="88">ROUND(+H277+I277+J277,2)</f>
        <v>57.73</v>
      </c>
      <c r="L277" s="76">
        <f t="shared" ref="L277:L285" si="89">ROUND(F277*K277,2)</f>
        <v>94330.82</v>
      </c>
      <c r="M277" s="77">
        <f t="shared" si="87"/>
        <v>3.3852485484867269E-3</v>
      </c>
    </row>
    <row r="278" spans="2:13" s="72" customFormat="1" ht="36" x14ac:dyDescent="0.2">
      <c r="B278" s="73" t="s">
        <v>521</v>
      </c>
      <c r="C278" s="74" t="s">
        <v>920</v>
      </c>
      <c r="D278" s="74" t="s">
        <v>1268</v>
      </c>
      <c r="E278" s="35" t="s">
        <v>189</v>
      </c>
      <c r="F278" s="34">
        <v>48</v>
      </c>
      <c r="G278" s="34" t="s">
        <v>1</v>
      </c>
      <c r="H278" s="34">
        <v>19.232658121919687</v>
      </c>
      <c r="I278" s="34">
        <v>52.920372554520014</v>
      </c>
      <c r="J278" s="34">
        <v>0</v>
      </c>
      <c r="K278" s="75">
        <f t="shared" si="88"/>
        <v>72.150000000000006</v>
      </c>
      <c r="L278" s="76">
        <f t="shared" si="89"/>
        <v>3463.2</v>
      </c>
      <c r="M278" s="77">
        <f t="shared" si="87"/>
        <v>1.2428380006788059E-4</v>
      </c>
    </row>
    <row r="279" spans="2:13" s="72" customFormat="1" ht="36" x14ac:dyDescent="0.2">
      <c r="B279" s="73" t="s">
        <v>522</v>
      </c>
      <c r="C279" s="74" t="s">
        <v>920</v>
      </c>
      <c r="D279" s="74" t="s">
        <v>1269</v>
      </c>
      <c r="E279" s="35" t="s">
        <v>190</v>
      </c>
      <c r="F279" s="34">
        <v>24</v>
      </c>
      <c r="G279" s="34" t="s">
        <v>1</v>
      </c>
      <c r="H279" s="34">
        <v>40.529880229519378</v>
      </c>
      <c r="I279" s="34">
        <v>58.138535266332831</v>
      </c>
      <c r="J279" s="34">
        <v>0</v>
      </c>
      <c r="K279" s="75">
        <f t="shared" si="88"/>
        <v>98.67</v>
      </c>
      <c r="L279" s="76">
        <f t="shared" si="89"/>
        <v>2368.08</v>
      </c>
      <c r="M279" s="77">
        <f t="shared" si="87"/>
        <v>8.4983247073442674E-5</v>
      </c>
    </row>
    <row r="280" spans="2:13" s="72" customFormat="1" ht="36" x14ac:dyDescent="0.2">
      <c r="B280" s="73" t="s">
        <v>523</v>
      </c>
      <c r="C280" s="74" t="s">
        <v>920</v>
      </c>
      <c r="D280" s="74" t="s">
        <v>1270</v>
      </c>
      <c r="E280" s="35" t="s">
        <v>191</v>
      </c>
      <c r="F280" s="34">
        <v>83</v>
      </c>
      <c r="G280" s="34" t="s">
        <v>1</v>
      </c>
      <c r="H280" s="34">
        <v>54.491311153958222</v>
      </c>
      <c r="I280" s="34">
        <v>58.138535266332831</v>
      </c>
      <c r="J280" s="34">
        <v>0</v>
      </c>
      <c r="K280" s="75">
        <f t="shared" si="88"/>
        <v>112.63</v>
      </c>
      <c r="L280" s="76">
        <f t="shared" si="89"/>
        <v>9348.2900000000009</v>
      </c>
      <c r="M280" s="77">
        <f t="shared" si="87"/>
        <v>3.3548192577285963E-4</v>
      </c>
    </row>
    <row r="281" spans="2:13" s="72" customFormat="1" ht="36" x14ac:dyDescent="0.2">
      <c r="B281" s="73" t="s">
        <v>524</v>
      </c>
      <c r="C281" s="74" t="s">
        <v>920</v>
      </c>
      <c r="D281" s="74" t="s">
        <v>1271</v>
      </c>
      <c r="E281" s="35" t="s">
        <v>192</v>
      </c>
      <c r="F281" s="34">
        <v>28</v>
      </c>
      <c r="G281" s="34" t="s">
        <v>1</v>
      </c>
      <c r="H281" s="34">
        <v>140.67587583277</v>
      </c>
      <c r="I281" s="34">
        <v>58.138535266332831</v>
      </c>
      <c r="J281" s="34">
        <v>0</v>
      </c>
      <c r="K281" s="75">
        <f t="shared" si="88"/>
        <v>198.81</v>
      </c>
      <c r="L281" s="76">
        <f t="shared" si="89"/>
        <v>5566.68</v>
      </c>
      <c r="M281" s="77">
        <f t="shared" si="87"/>
        <v>1.9977135139809122E-4</v>
      </c>
    </row>
    <row r="282" spans="2:13" s="72" customFormat="1" ht="36" x14ac:dyDescent="0.2">
      <c r="B282" s="73" t="s">
        <v>525</v>
      </c>
      <c r="C282" s="74" t="s">
        <v>920</v>
      </c>
      <c r="D282" s="74" t="s">
        <v>1272</v>
      </c>
      <c r="E282" s="35" t="s">
        <v>193</v>
      </c>
      <c r="F282" s="34">
        <v>387</v>
      </c>
      <c r="G282" s="34" t="s">
        <v>1</v>
      </c>
      <c r="H282" s="34">
        <v>9.2319687444768643</v>
      </c>
      <c r="I282" s="34">
        <v>27.481951126847942</v>
      </c>
      <c r="J282" s="34">
        <v>0</v>
      </c>
      <c r="K282" s="75">
        <f t="shared" si="88"/>
        <v>36.71</v>
      </c>
      <c r="L282" s="76">
        <f t="shared" si="89"/>
        <v>14206.77</v>
      </c>
      <c r="M282" s="77">
        <f t="shared" si="87"/>
        <v>5.0983811569945824E-4</v>
      </c>
    </row>
    <row r="283" spans="2:13" s="72" customFormat="1" ht="36" x14ac:dyDescent="0.2">
      <c r="B283" s="73" t="s">
        <v>526</v>
      </c>
      <c r="C283" s="74" t="s">
        <v>920</v>
      </c>
      <c r="D283" s="74" t="s">
        <v>1273</v>
      </c>
      <c r="E283" s="35" t="s">
        <v>194</v>
      </c>
      <c r="F283" s="34">
        <v>26</v>
      </c>
      <c r="G283" s="34" t="s">
        <v>1</v>
      </c>
      <c r="H283" s="34">
        <v>14.071248157719694</v>
      </c>
      <c r="I283" s="34">
        <v>34.229122461195864</v>
      </c>
      <c r="J283" s="34">
        <v>0</v>
      </c>
      <c r="K283" s="75">
        <f t="shared" si="88"/>
        <v>48.3</v>
      </c>
      <c r="L283" s="76">
        <f t="shared" si="89"/>
        <v>1255.8</v>
      </c>
      <c r="M283" s="77">
        <f t="shared" si="87"/>
        <v>4.5066873448037779E-5</v>
      </c>
    </row>
    <row r="284" spans="2:13" s="72" customFormat="1" ht="36" x14ac:dyDescent="0.2">
      <c r="B284" s="73" t="s">
        <v>527</v>
      </c>
      <c r="C284" s="74" t="s">
        <v>920</v>
      </c>
      <c r="D284" s="74" t="s">
        <v>1274</v>
      </c>
      <c r="E284" s="35" t="s">
        <v>195</v>
      </c>
      <c r="F284" s="34">
        <v>17</v>
      </c>
      <c r="G284" s="34" t="s">
        <v>1</v>
      </c>
      <c r="H284" s="34">
        <v>33.281942832983219</v>
      </c>
      <c r="I284" s="34">
        <v>58.138535266332831</v>
      </c>
      <c r="J284" s="34">
        <v>0</v>
      </c>
      <c r="K284" s="75">
        <f t="shared" si="88"/>
        <v>91.42</v>
      </c>
      <c r="L284" s="76">
        <f t="shared" si="89"/>
        <v>1554.14</v>
      </c>
      <c r="M284" s="77">
        <f t="shared" si="87"/>
        <v>5.5773396002972956E-5</v>
      </c>
    </row>
    <row r="285" spans="2:13" s="72" customFormat="1" ht="36" x14ac:dyDescent="0.2">
      <c r="B285" s="73" t="s">
        <v>528</v>
      </c>
      <c r="C285" s="74" t="s">
        <v>920</v>
      </c>
      <c r="D285" s="74" t="s">
        <v>1275</v>
      </c>
      <c r="E285" s="35" t="s">
        <v>196</v>
      </c>
      <c r="F285" s="34">
        <v>352</v>
      </c>
      <c r="G285" s="34" t="s">
        <v>1</v>
      </c>
      <c r="H285" s="34">
        <v>11.337014376934903</v>
      </c>
      <c r="I285" s="34">
        <v>11.450812969519973</v>
      </c>
      <c r="J285" s="34">
        <v>0</v>
      </c>
      <c r="K285" s="75">
        <f t="shared" si="88"/>
        <v>22.79</v>
      </c>
      <c r="L285" s="76">
        <f t="shared" si="89"/>
        <v>8022.08</v>
      </c>
      <c r="M285" s="77">
        <f t="shared" si="87"/>
        <v>2.8788824984076676E-4</v>
      </c>
    </row>
    <row r="286" spans="2:13" s="8" customFormat="1" ht="18" x14ac:dyDescent="0.2">
      <c r="B286" s="13"/>
      <c r="C286" s="14"/>
      <c r="D286" s="14"/>
      <c r="E286" s="15"/>
      <c r="F286" s="16"/>
      <c r="G286" s="16"/>
      <c r="H286" s="16">
        <v>0</v>
      </c>
      <c r="I286" s="16">
        <v>0</v>
      </c>
      <c r="J286" s="16">
        <v>0</v>
      </c>
      <c r="K286" s="17"/>
      <c r="L286" s="18"/>
      <c r="M286" s="19">
        <f t="shared" si="87"/>
        <v>0</v>
      </c>
    </row>
    <row r="287" spans="2:13" s="8" customFormat="1" ht="25.5" customHeight="1" x14ac:dyDescent="0.2">
      <c r="B287" s="48" t="s">
        <v>529</v>
      </c>
      <c r="C287" s="49"/>
      <c r="D287" s="49"/>
      <c r="E287" s="70" t="s">
        <v>198</v>
      </c>
      <c r="F287" s="50"/>
      <c r="G287" s="51"/>
      <c r="H287" s="52">
        <v>0</v>
      </c>
      <c r="I287" s="52">
        <v>0</v>
      </c>
      <c r="J287" s="50">
        <v>0</v>
      </c>
      <c r="K287" s="50"/>
      <c r="L287" s="53">
        <f>SUBTOTAL(9,L288:L293)</f>
        <v>24227.74</v>
      </c>
      <c r="M287" s="54">
        <f t="shared" si="87"/>
        <v>8.6946049730208868E-4</v>
      </c>
    </row>
    <row r="288" spans="2:13" s="72" customFormat="1" ht="36" x14ac:dyDescent="0.2">
      <c r="B288" s="73" t="s">
        <v>530</v>
      </c>
      <c r="C288" s="74" t="s">
        <v>920</v>
      </c>
      <c r="D288" s="74" t="s">
        <v>1276</v>
      </c>
      <c r="E288" s="35" t="s">
        <v>199</v>
      </c>
      <c r="F288" s="34">
        <v>257</v>
      </c>
      <c r="G288" s="34" t="s">
        <v>2</v>
      </c>
      <c r="H288" s="34">
        <v>3.5580783582995696</v>
      </c>
      <c r="I288" s="34">
        <v>4.404158834430759</v>
      </c>
      <c r="J288" s="34">
        <v>0</v>
      </c>
      <c r="K288" s="75">
        <f t="shared" ref="K288:K293" si="90">ROUND(+H288+I288+J288,2)</f>
        <v>7.96</v>
      </c>
      <c r="L288" s="76">
        <f t="shared" ref="L288:L293" si="91">ROUND(F288*K288,2)</f>
        <v>2045.72</v>
      </c>
      <c r="M288" s="77">
        <f t="shared" si="87"/>
        <v>7.341471918308636E-5</v>
      </c>
    </row>
    <row r="289" spans="2:13" s="72" customFormat="1" ht="36" x14ac:dyDescent="0.2">
      <c r="B289" s="73" t="s">
        <v>531</v>
      </c>
      <c r="C289" s="74" t="s">
        <v>920</v>
      </c>
      <c r="D289" s="74" t="s">
        <v>1277</v>
      </c>
      <c r="E289" s="35" t="s">
        <v>200</v>
      </c>
      <c r="F289" s="34">
        <v>7</v>
      </c>
      <c r="G289" s="34" t="s">
        <v>2</v>
      </c>
      <c r="H289" s="34">
        <v>6.104546202964948</v>
      </c>
      <c r="I289" s="34">
        <v>6.165822368203064</v>
      </c>
      <c r="J289" s="34">
        <v>0</v>
      </c>
      <c r="K289" s="75">
        <f t="shared" si="90"/>
        <v>12.27</v>
      </c>
      <c r="L289" s="76">
        <f t="shared" si="91"/>
        <v>85.89</v>
      </c>
      <c r="M289" s="77">
        <f t="shared" si="87"/>
        <v>3.0823329833189719E-6</v>
      </c>
    </row>
    <row r="290" spans="2:13" s="72" customFormat="1" ht="36" x14ac:dyDescent="0.2">
      <c r="B290" s="73" t="s">
        <v>532</v>
      </c>
      <c r="C290" s="74" t="s">
        <v>920</v>
      </c>
      <c r="D290" s="74" t="s">
        <v>1278</v>
      </c>
      <c r="E290" s="35" t="s">
        <v>201</v>
      </c>
      <c r="F290" s="34">
        <v>35</v>
      </c>
      <c r="G290" s="34" t="s">
        <v>2</v>
      </c>
      <c r="H290" s="34">
        <v>32.286266584570164</v>
      </c>
      <c r="I290" s="34">
        <v>60.548375655754064</v>
      </c>
      <c r="J290" s="34">
        <v>0</v>
      </c>
      <c r="K290" s="75">
        <f t="shared" si="90"/>
        <v>92.83</v>
      </c>
      <c r="L290" s="76">
        <f t="shared" si="91"/>
        <v>3249.05</v>
      </c>
      <c r="M290" s="77">
        <f t="shared" si="87"/>
        <v>1.165986026248982E-4</v>
      </c>
    </row>
    <row r="291" spans="2:13" s="72" customFormat="1" ht="36" x14ac:dyDescent="0.2">
      <c r="B291" s="73" t="s">
        <v>533</v>
      </c>
      <c r="C291" s="74" t="s">
        <v>920</v>
      </c>
      <c r="D291" s="74" t="s">
        <v>1279</v>
      </c>
      <c r="E291" s="35" t="s">
        <v>202</v>
      </c>
      <c r="F291" s="34">
        <v>1</v>
      </c>
      <c r="G291" s="34" t="s">
        <v>2</v>
      </c>
      <c r="H291" s="34">
        <v>45.200773218398233</v>
      </c>
      <c r="I291" s="34">
        <v>91.659353662172961</v>
      </c>
      <c r="J291" s="34">
        <v>0</v>
      </c>
      <c r="K291" s="75">
        <f t="shared" si="90"/>
        <v>136.86000000000001</v>
      </c>
      <c r="L291" s="76">
        <f t="shared" si="91"/>
        <v>136.86000000000001</v>
      </c>
      <c r="M291" s="77">
        <f t="shared" si="87"/>
        <v>4.9114925148100422E-6</v>
      </c>
    </row>
    <row r="292" spans="2:13" s="72" customFormat="1" ht="54" x14ac:dyDescent="0.2">
      <c r="B292" s="73" t="s">
        <v>534</v>
      </c>
      <c r="C292" s="74" t="s">
        <v>33</v>
      </c>
      <c r="D292" s="74">
        <v>97889</v>
      </c>
      <c r="E292" s="35" t="s">
        <v>1773</v>
      </c>
      <c r="F292" s="34">
        <v>21</v>
      </c>
      <c r="G292" s="34" t="s">
        <v>2</v>
      </c>
      <c r="H292" s="34">
        <v>473.49858580458363</v>
      </c>
      <c r="I292" s="34">
        <v>396.68551973188994</v>
      </c>
      <c r="J292" s="34">
        <v>4.7141971933624118</v>
      </c>
      <c r="K292" s="75">
        <f t="shared" si="90"/>
        <v>874.9</v>
      </c>
      <c r="L292" s="76">
        <f t="shared" si="91"/>
        <v>18372.900000000001</v>
      </c>
      <c r="M292" s="77">
        <f t="shared" si="87"/>
        <v>6.5934795283759627E-4</v>
      </c>
    </row>
    <row r="293" spans="2:13" s="72" customFormat="1" ht="54" x14ac:dyDescent="0.2">
      <c r="B293" s="73" t="s">
        <v>535</v>
      </c>
      <c r="C293" s="74" t="s">
        <v>33</v>
      </c>
      <c r="D293" s="74">
        <v>97887</v>
      </c>
      <c r="E293" s="35" t="s">
        <v>1772</v>
      </c>
      <c r="F293" s="34">
        <v>1</v>
      </c>
      <c r="G293" s="34" t="s">
        <v>2</v>
      </c>
      <c r="H293" s="34">
        <v>178.40861243815067</v>
      </c>
      <c r="I293" s="34">
        <v>158.30475727944244</v>
      </c>
      <c r="J293" s="34">
        <v>0.60793722586291865</v>
      </c>
      <c r="K293" s="75">
        <f t="shared" si="90"/>
        <v>337.32</v>
      </c>
      <c r="L293" s="76">
        <f t="shared" si="91"/>
        <v>337.32</v>
      </c>
      <c r="M293" s="77">
        <f t="shared" si="87"/>
        <v>1.2105397158378804E-5</v>
      </c>
    </row>
    <row r="294" spans="2:13" s="8" customFormat="1" ht="18" x14ac:dyDescent="0.2">
      <c r="B294" s="13"/>
      <c r="C294" s="14"/>
      <c r="D294" s="14"/>
      <c r="E294" s="15"/>
      <c r="F294" s="16"/>
      <c r="G294" s="16"/>
      <c r="H294" s="16">
        <v>0</v>
      </c>
      <c r="I294" s="16">
        <v>0</v>
      </c>
      <c r="J294" s="16">
        <v>0</v>
      </c>
      <c r="K294" s="17"/>
      <c r="L294" s="18"/>
      <c r="M294" s="19">
        <f t="shared" si="87"/>
        <v>0</v>
      </c>
    </row>
    <row r="295" spans="2:13" s="8" customFormat="1" ht="25.5" customHeight="1" x14ac:dyDescent="0.2">
      <c r="B295" s="48" t="s">
        <v>536</v>
      </c>
      <c r="C295" s="49"/>
      <c r="D295" s="49"/>
      <c r="E295" s="70" t="s">
        <v>1771</v>
      </c>
      <c r="F295" s="50"/>
      <c r="G295" s="51"/>
      <c r="H295" s="52">
        <v>0</v>
      </c>
      <c r="I295" s="52">
        <v>0</v>
      </c>
      <c r="J295" s="50">
        <v>0</v>
      </c>
      <c r="K295" s="50"/>
      <c r="L295" s="53">
        <f>SUBTOTAL(9,L296:L304)</f>
        <v>106964.54999999999</v>
      </c>
      <c r="M295" s="54">
        <f t="shared" si="87"/>
        <v>3.8386350042015518E-3</v>
      </c>
    </row>
    <row r="296" spans="2:13" s="72" customFormat="1" ht="36" x14ac:dyDescent="0.2">
      <c r="B296" s="73" t="s">
        <v>537</v>
      </c>
      <c r="C296" s="74" t="s">
        <v>920</v>
      </c>
      <c r="D296" s="74" t="s">
        <v>1280</v>
      </c>
      <c r="E296" s="35" t="s">
        <v>207</v>
      </c>
      <c r="F296" s="34">
        <v>75</v>
      </c>
      <c r="G296" s="34" t="s">
        <v>2</v>
      </c>
      <c r="H296" s="34">
        <v>11.223321241302965</v>
      </c>
      <c r="I296" s="34">
        <v>29.069267633166415</v>
      </c>
      <c r="J296" s="34">
        <v>0</v>
      </c>
      <c r="K296" s="75">
        <f t="shared" ref="K296:K299" si="92">ROUND(+H296+I296+J296,2)</f>
        <v>40.29</v>
      </c>
      <c r="L296" s="76">
        <f t="shared" ref="L296:L299" si="93">ROUND(F296*K296,2)</f>
        <v>3021.75</v>
      </c>
      <c r="M296" s="77">
        <f t="shared" si="87"/>
        <v>1.0844149135340672E-4</v>
      </c>
    </row>
    <row r="297" spans="2:13" s="72" customFormat="1" ht="36" x14ac:dyDescent="0.2">
      <c r="B297" s="73" t="s">
        <v>538</v>
      </c>
      <c r="C297" s="74" t="s">
        <v>920</v>
      </c>
      <c r="D297" s="74" t="s">
        <v>1281</v>
      </c>
      <c r="E297" s="35" t="s">
        <v>208</v>
      </c>
      <c r="F297" s="34">
        <v>546</v>
      </c>
      <c r="G297" s="34" t="s">
        <v>2</v>
      </c>
      <c r="H297" s="34">
        <v>13.112177653733598</v>
      </c>
      <c r="I297" s="34">
        <v>29.069267633166415</v>
      </c>
      <c r="J297" s="34">
        <v>0</v>
      </c>
      <c r="K297" s="75">
        <f t="shared" si="92"/>
        <v>42.18</v>
      </c>
      <c r="L297" s="76">
        <f t="shared" si="93"/>
        <v>23030.28</v>
      </c>
      <c r="M297" s="77">
        <f t="shared" si="87"/>
        <v>8.2648727045140584E-4</v>
      </c>
    </row>
    <row r="298" spans="2:13" s="72" customFormat="1" ht="54" x14ac:dyDescent="0.2">
      <c r="B298" s="73" t="s">
        <v>539</v>
      </c>
      <c r="C298" s="74" t="s">
        <v>920</v>
      </c>
      <c r="D298" s="74" t="s">
        <v>1282</v>
      </c>
      <c r="E298" s="35" t="s">
        <v>209</v>
      </c>
      <c r="F298" s="34">
        <v>12</v>
      </c>
      <c r="G298" s="34" t="s">
        <v>2</v>
      </c>
      <c r="H298" s="34">
        <v>13.112177653733598</v>
      </c>
      <c r="I298" s="34">
        <v>29.069267633166415</v>
      </c>
      <c r="J298" s="34">
        <v>0</v>
      </c>
      <c r="K298" s="75">
        <f t="shared" si="92"/>
        <v>42.18</v>
      </c>
      <c r="L298" s="76">
        <f t="shared" si="93"/>
        <v>506.16</v>
      </c>
      <c r="M298" s="77">
        <f t="shared" si="87"/>
        <v>1.8164555394536396E-5</v>
      </c>
    </row>
    <row r="299" spans="2:13" s="72" customFormat="1" ht="36" x14ac:dyDescent="0.2">
      <c r="B299" s="73" t="s">
        <v>540</v>
      </c>
      <c r="C299" s="74" t="s">
        <v>920</v>
      </c>
      <c r="D299" s="74" t="s">
        <v>1283</v>
      </c>
      <c r="E299" s="35" t="s">
        <v>210</v>
      </c>
      <c r="F299" s="34">
        <v>75</v>
      </c>
      <c r="G299" s="34" t="s">
        <v>2</v>
      </c>
      <c r="H299" s="34">
        <v>39.226715727919945</v>
      </c>
      <c r="I299" s="34">
        <v>29.069267633166415</v>
      </c>
      <c r="J299" s="34">
        <v>0</v>
      </c>
      <c r="K299" s="75">
        <f t="shared" si="92"/>
        <v>68.3</v>
      </c>
      <c r="L299" s="76">
        <f t="shared" si="93"/>
        <v>5122.5</v>
      </c>
      <c r="M299" s="77">
        <f t="shared" si="87"/>
        <v>1.8383107121959987E-4</v>
      </c>
    </row>
    <row r="300" spans="2:13" s="72" customFormat="1" ht="36" x14ac:dyDescent="0.2">
      <c r="B300" s="73" t="s">
        <v>1658</v>
      </c>
      <c r="C300" s="74" t="s">
        <v>920</v>
      </c>
      <c r="D300" s="74" t="s">
        <v>1284</v>
      </c>
      <c r="E300" s="35" t="s">
        <v>211</v>
      </c>
      <c r="F300" s="34">
        <v>51</v>
      </c>
      <c r="G300" s="34" t="s">
        <v>2</v>
      </c>
      <c r="H300" s="34">
        <v>40.830047333820367</v>
      </c>
      <c r="I300" s="34">
        <v>29.069267633166415</v>
      </c>
      <c r="J300" s="34">
        <v>0</v>
      </c>
      <c r="K300" s="75">
        <f t="shared" ref="K300:K304" si="94">ROUND(+H300+I300+J300,2)</f>
        <v>69.900000000000006</v>
      </c>
      <c r="L300" s="76">
        <f t="shared" ref="L300:L304" si="95">ROUND(F300*K300,2)</f>
        <v>3564.9</v>
      </c>
      <c r="M300" s="77">
        <f t="shared" si="87"/>
        <v>1.2793350625490515E-4</v>
      </c>
    </row>
    <row r="301" spans="2:13" s="72" customFormat="1" ht="36" x14ac:dyDescent="0.2">
      <c r="B301" s="73" t="s">
        <v>1659</v>
      </c>
      <c r="C301" s="74" t="s">
        <v>920</v>
      </c>
      <c r="D301" s="74" t="s">
        <v>1285</v>
      </c>
      <c r="E301" s="35" t="s">
        <v>212</v>
      </c>
      <c r="F301" s="34">
        <v>7</v>
      </c>
      <c r="G301" s="34" t="s">
        <v>2</v>
      </c>
      <c r="H301" s="34">
        <v>31.495582504948043</v>
      </c>
      <c r="I301" s="34">
        <v>29.069267633166415</v>
      </c>
      <c r="J301" s="34">
        <v>0</v>
      </c>
      <c r="K301" s="75">
        <f t="shared" si="94"/>
        <v>60.56</v>
      </c>
      <c r="L301" s="76">
        <f t="shared" si="95"/>
        <v>423.92</v>
      </c>
      <c r="M301" s="77">
        <f t="shared" si="87"/>
        <v>1.5213209899738952E-5</v>
      </c>
    </row>
    <row r="302" spans="2:13" s="72" customFormat="1" ht="36" x14ac:dyDescent="0.2">
      <c r="B302" s="73" t="s">
        <v>1660</v>
      </c>
      <c r="C302" s="74" t="s">
        <v>920</v>
      </c>
      <c r="D302" s="74" t="s">
        <v>1286</v>
      </c>
      <c r="E302" s="35" t="s">
        <v>213</v>
      </c>
      <c r="F302" s="34">
        <v>475</v>
      </c>
      <c r="G302" s="34" t="s">
        <v>2</v>
      </c>
      <c r="H302" s="34">
        <v>10.586381288274028</v>
      </c>
      <c r="I302" s="34">
        <v>21.809394548101118</v>
      </c>
      <c r="J302" s="34">
        <v>0</v>
      </c>
      <c r="K302" s="75">
        <f t="shared" si="94"/>
        <v>32.4</v>
      </c>
      <c r="L302" s="76">
        <f t="shared" si="95"/>
        <v>15390</v>
      </c>
      <c r="M302" s="77">
        <f t="shared" si="87"/>
        <v>5.5230067077982278E-4</v>
      </c>
    </row>
    <row r="303" spans="2:13" s="72" customFormat="1" ht="36" x14ac:dyDescent="0.2">
      <c r="B303" s="73" t="s">
        <v>1661</v>
      </c>
      <c r="C303" s="74" t="s">
        <v>920</v>
      </c>
      <c r="D303" s="74" t="s">
        <v>1287</v>
      </c>
      <c r="E303" s="35" t="s">
        <v>214</v>
      </c>
      <c r="F303" s="34">
        <v>35</v>
      </c>
      <c r="G303" s="34" t="s">
        <v>2</v>
      </c>
      <c r="H303" s="34">
        <v>11.355101921239983</v>
      </c>
      <c r="I303" s="34">
        <v>21.844627818776569</v>
      </c>
      <c r="J303" s="34">
        <v>0</v>
      </c>
      <c r="K303" s="75">
        <f t="shared" si="94"/>
        <v>33.200000000000003</v>
      </c>
      <c r="L303" s="76">
        <f t="shared" si="95"/>
        <v>1162</v>
      </c>
      <c r="M303" s="77">
        <f t="shared" si="87"/>
        <v>4.1700674427950231E-5</v>
      </c>
    </row>
    <row r="304" spans="2:13" s="72" customFormat="1" ht="72" x14ac:dyDescent="0.2">
      <c r="B304" s="73" t="s">
        <v>1662</v>
      </c>
      <c r="C304" s="74" t="s">
        <v>920</v>
      </c>
      <c r="D304" s="74" t="s">
        <v>1288</v>
      </c>
      <c r="E304" s="35" t="s">
        <v>215</v>
      </c>
      <c r="F304" s="34">
        <v>88</v>
      </c>
      <c r="G304" s="34" t="s">
        <v>2</v>
      </c>
      <c r="H304" s="34">
        <v>331.3896510180972</v>
      </c>
      <c r="I304" s="34">
        <v>290.69267633166419</v>
      </c>
      <c r="J304" s="34">
        <v>0</v>
      </c>
      <c r="K304" s="75">
        <f t="shared" si="94"/>
        <v>622.08000000000004</v>
      </c>
      <c r="L304" s="76">
        <f t="shared" si="95"/>
        <v>54743.040000000001</v>
      </c>
      <c r="M304" s="77">
        <f t="shared" si="87"/>
        <v>1.9645625544201864E-3</v>
      </c>
    </row>
    <row r="305" spans="2:13" s="8" customFormat="1" ht="18" x14ac:dyDescent="0.2">
      <c r="B305" s="13"/>
      <c r="C305" s="14"/>
      <c r="D305" s="14"/>
      <c r="E305" s="15"/>
      <c r="F305" s="16"/>
      <c r="G305" s="16"/>
      <c r="H305" s="16">
        <v>0</v>
      </c>
      <c r="I305" s="16">
        <v>0</v>
      </c>
      <c r="J305" s="16">
        <v>0</v>
      </c>
      <c r="K305" s="17"/>
      <c r="L305" s="18"/>
      <c r="M305" s="19">
        <f t="shared" si="87"/>
        <v>0</v>
      </c>
    </row>
    <row r="306" spans="2:13" s="8" customFormat="1" ht="25.5" customHeight="1" x14ac:dyDescent="0.2">
      <c r="B306" s="48" t="s">
        <v>541</v>
      </c>
      <c r="C306" s="49"/>
      <c r="D306" s="49"/>
      <c r="E306" s="70" t="s">
        <v>1458</v>
      </c>
      <c r="F306" s="50"/>
      <c r="G306" s="51"/>
      <c r="H306" s="52">
        <v>0</v>
      </c>
      <c r="I306" s="52">
        <v>0</v>
      </c>
      <c r="J306" s="50">
        <v>0</v>
      </c>
      <c r="K306" s="50"/>
      <c r="L306" s="53">
        <f>SUBTOTAL(9,L307:L310)</f>
        <v>303311.76000000007</v>
      </c>
      <c r="M306" s="54">
        <f t="shared" si="87"/>
        <v>1.0884944022313752E-2</v>
      </c>
    </row>
    <row r="307" spans="2:13" s="72" customFormat="1" ht="36" x14ac:dyDescent="0.2">
      <c r="B307" s="73" t="s">
        <v>542</v>
      </c>
      <c r="C307" s="74" t="s">
        <v>920</v>
      </c>
      <c r="D307" s="74" t="s">
        <v>1289</v>
      </c>
      <c r="E307" s="35" t="s">
        <v>203</v>
      </c>
      <c r="F307" s="34">
        <v>275</v>
      </c>
      <c r="G307" s="34" t="s">
        <v>1</v>
      </c>
      <c r="H307" s="34">
        <v>542.43253403488541</v>
      </c>
      <c r="I307" s="34">
        <v>96.897558777221391</v>
      </c>
      <c r="J307" s="34">
        <v>0</v>
      </c>
      <c r="K307" s="75">
        <f t="shared" ref="K307:K310" si="96">ROUND(+H307+I307+J307,2)</f>
        <v>639.33000000000004</v>
      </c>
      <c r="L307" s="76">
        <f t="shared" ref="L307:L310" si="97">ROUND(F307*K307,2)</f>
        <v>175815.75</v>
      </c>
      <c r="M307" s="77">
        <f t="shared" si="87"/>
        <v>6.3094968589121267E-3</v>
      </c>
    </row>
    <row r="308" spans="2:13" s="72" customFormat="1" ht="36" x14ac:dyDescent="0.2">
      <c r="B308" s="73" t="s">
        <v>543</v>
      </c>
      <c r="C308" s="74" t="s">
        <v>920</v>
      </c>
      <c r="D308" s="74" t="s">
        <v>1290</v>
      </c>
      <c r="E308" s="35" t="s">
        <v>204</v>
      </c>
      <c r="F308" s="34">
        <v>94</v>
      </c>
      <c r="G308" s="34" t="s">
        <v>1</v>
      </c>
      <c r="H308" s="34">
        <v>636.93995302893529</v>
      </c>
      <c r="I308" s="34">
        <v>96.897558777221391</v>
      </c>
      <c r="J308" s="34">
        <v>0</v>
      </c>
      <c r="K308" s="75">
        <f t="shared" si="96"/>
        <v>733.84</v>
      </c>
      <c r="L308" s="76">
        <f t="shared" si="97"/>
        <v>68980.960000000006</v>
      </c>
      <c r="M308" s="77">
        <f t="shared" si="87"/>
        <v>2.4755185496449727E-3</v>
      </c>
    </row>
    <row r="309" spans="2:13" s="72" customFormat="1" ht="36" x14ac:dyDescent="0.2">
      <c r="B309" s="73" t="s">
        <v>544</v>
      </c>
      <c r="C309" s="74" t="s">
        <v>920</v>
      </c>
      <c r="D309" s="74" t="s">
        <v>1291</v>
      </c>
      <c r="E309" s="35" t="s">
        <v>205</v>
      </c>
      <c r="F309" s="34">
        <v>55</v>
      </c>
      <c r="G309" s="34" t="s">
        <v>1</v>
      </c>
      <c r="H309" s="34">
        <v>702.83029299744589</v>
      </c>
      <c r="I309" s="34">
        <v>96.897558777221391</v>
      </c>
      <c r="J309" s="34">
        <v>0</v>
      </c>
      <c r="K309" s="75">
        <f t="shared" si="96"/>
        <v>799.73</v>
      </c>
      <c r="L309" s="76">
        <f t="shared" si="97"/>
        <v>43985.15</v>
      </c>
      <c r="M309" s="77">
        <f t="shared" si="87"/>
        <v>1.5784943371898064E-3</v>
      </c>
    </row>
    <row r="310" spans="2:13" s="72" customFormat="1" ht="36" x14ac:dyDescent="0.2">
      <c r="B310" s="73" t="s">
        <v>545</v>
      </c>
      <c r="C310" s="74" t="s">
        <v>920</v>
      </c>
      <c r="D310" s="74" t="s">
        <v>1292</v>
      </c>
      <c r="E310" s="35" t="s">
        <v>206</v>
      </c>
      <c r="F310" s="34">
        <v>66</v>
      </c>
      <c r="G310" s="34" t="s">
        <v>1</v>
      </c>
      <c r="H310" s="34">
        <v>123.25369476462561</v>
      </c>
      <c r="I310" s="34">
        <v>96.897558777221391</v>
      </c>
      <c r="J310" s="34">
        <v>0</v>
      </c>
      <c r="K310" s="75">
        <f t="shared" si="96"/>
        <v>220.15</v>
      </c>
      <c r="L310" s="76">
        <f t="shared" si="97"/>
        <v>14529.9</v>
      </c>
      <c r="M310" s="77">
        <f t="shared" si="87"/>
        <v>5.2143427656684514E-4</v>
      </c>
    </row>
    <row r="311" spans="2:13" s="8" customFormat="1" ht="18" x14ac:dyDescent="0.2">
      <c r="B311" s="13"/>
      <c r="C311" s="14"/>
      <c r="D311" s="14"/>
      <c r="E311" s="15"/>
      <c r="F311" s="16"/>
      <c r="G311" s="16"/>
      <c r="H311" s="16">
        <v>0</v>
      </c>
      <c r="I311" s="16">
        <v>0</v>
      </c>
      <c r="J311" s="16">
        <v>0</v>
      </c>
      <c r="K311" s="17"/>
      <c r="L311" s="18"/>
      <c r="M311" s="19">
        <f t="shared" si="87"/>
        <v>0</v>
      </c>
    </row>
    <row r="312" spans="2:13" s="8" customFormat="1" ht="25.5" customHeight="1" x14ac:dyDescent="0.2">
      <c r="B312" s="48" t="s">
        <v>546</v>
      </c>
      <c r="C312" s="49"/>
      <c r="D312" s="49"/>
      <c r="E312" s="70" t="s">
        <v>216</v>
      </c>
      <c r="F312" s="50"/>
      <c r="G312" s="51"/>
      <c r="H312" s="52">
        <v>0</v>
      </c>
      <c r="I312" s="52">
        <v>0</v>
      </c>
      <c r="J312" s="50">
        <v>0</v>
      </c>
      <c r="K312" s="50"/>
      <c r="L312" s="53">
        <f>SUBTOTAL(9,L313:L335)</f>
        <v>288549.47999999992</v>
      </c>
      <c r="M312" s="54">
        <f t="shared" si="87"/>
        <v>1.0355170328600975E-2</v>
      </c>
    </row>
    <row r="313" spans="2:13" s="72" customFormat="1" ht="54" x14ac:dyDescent="0.2">
      <c r="B313" s="73" t="s">
        <v>547</v>
      </c>
      <c r="C313" s="74" t="s">
        <v>920</v>
      </c>
      <c r="D313" s="74" t="s">
        <v>1293</v>
      </c>
      <c r="E313" s="35" t="s">
        <v>217</v>
      </c>
      <c r="F313" s="34">
        <v>174</v>
      </c>
      <c r="G313" s="34" t="s">
        <v>2</v>
      </c>
      <c r="H313" s="34">
        <v>491.98120509821211</v>
      </c>
      <c r="I313" s="34">
        <v>68.966234005139782</v>
      </c>
      <c r="J313" s="34">
        <v>0</v>
      </c>
      <c r="K313" s="75">
        <f t="shared" ref="K313:K335" si="98">ROUND(+H313+I313+J313,2)</f>
        <v>560.95000000000005</v>
      </c>
      <c r="L313" s="76">
        <f t="shared" ref="L313:L335" si="99">ROUND(F313*K313,2)</f>
        <v>97605.3</v>
      </c>
      <c r="M313" s="77">
        <f t="shared" si="87"/>
        <v>3.5027597570932967E-3</v>
      </c>
    </row>
    <row r="314" spans="2:13" s="72" customFormat="1" ht="54" x14ac:dyDescent="0.2">
      <c r="B314" s="73" t="s">
        <v>548</v>
      </c>
      <c r="C314" s="74" t="s">
        <v>920</v>
      </c>
      <c r="D314" s="74" t="s">
        <v>1294</v>
      </c>
      <c r="E314" s="35" t="s">
        <v>218</v>
      </c>
      <c r="F314" s="34">
        <v>11</v>
      </c>
      <c r="G314" s="34" t="s">
        <v>2</v>
      </c>
      <c r="H314" s="34">
        <v>491.98120509821211</v>
      </c>
      <c r="I314" s="34">
        <v>68.966234005139782</v>
      </c>
      <c r="J314" s="34">
        <v>0</v>
      </c>
      <c r="K314" s="75">
        <f t="shared" si="98"/>
        <v>560.95000000000005</v>
      </c>
      <c r="L314" s="76">
        <f t="shared" si="99"/>
        <v>6170.45</v>
      </c>
      <c r="M314" s="77">
        <f t="shared" si="87"/>
        <v>2.2143883521854172E-4</v>
      </c>
    </row>
    <row r="315" spans="2:13" s="72" customFormat="1" ht="54" x14ac:dyDescent="0.2">
      <c r="B315" s="73" t="s">
        <v>549</v>
      </c>
      <c r="C315" s="74" t="s">
        <v>920</v>
      </c>
      <c r="D315" s="74" t="s">
        <v>1295</v>
      </c>
      <c r="E315" s="35" t="s">
        <v>219</v>
      </c>
      <c r="F315" s="34">
        <v>18</v>
      </c>
      <c r="G315" s="34" t="s">
        <v>2</v>
      </c>
      <c r="H315" s="34">
        <v>87.853786624680737</v>
      </c>
      <c r="I315" s="34">
        <v>68.966234005139782</v>
      </c>
      <c r="J315" s="34">
        <v>0</v>
      </c>
      <c r="K315" s="75">
        <f t="shared" si="98"/>
        <v>156.82</v>
      </c>
      <c r="L315" s="76">
        <f t="shared" si="99"/>
        <v>2822.76</v>
      </c>
      <c r="M315" s="77">
        <f t="shared" si="87"/>
        <v>1.0130034057507814E-4</v>
      </c>
    </row>
    <row r="316" spans="2:13" s="72" customFormat="1" ht="54" x14ac:dyDescent="0.2">
      <c r="B316" s="73" t="s">
        <v>550</v>
      </c>
      <c r="C316" s="74" t="s">
        <v>920</v>
      </c>
      <c r="D316" s="74" t="s">
        <v>1367</v>
      </c>
      <c r="E316" s="35" t="s">
        <v>220</v>
      </c>
      <c r="F316" s="34">
        <v>6</v>
      </c>
      <c r="G316" s="34" t="s">
        <v>2</v>
      </c>
      <c r="H316" s="34">
        <v>373.37859315489311</v>
      </c>
      <c r="I316" s="34">
        <v>68.966234005139782</v>
      </c>
      <c r="J316" s="34">
        <v>0</v>
      </c>
      <c r="K316" s="75">
        <f t="shared" si="98"/>
        <v>442.34</v>
      </c>
      <c r="L316" s="76">
        <f t="shared" si="99"/>
        <v>2654.04</v>
      </c>
      <c r="M316" s="77">
        <f t="shared" si="87"/>
        <v>9.5245488776899339E-5</v>
      </c>
    </row>
    <row r="317" spans="2:13" s="72" customFormat="1" ht="36" x14ac:dyDescent="0.2">
      <c r="B317" s="73" t="s">
        <v>551</v>
      </c>
      <c r="C317" s="74" t="s">
        <v>920</v>
      </c>
      <c r="D317" s="74" t="s">
        <v>1368</v>
      </c>
      <c r="E317" s="35" t="s">
        <v>221</v>
      </c>
      <c r="F317" s="34">
        <v>53</v>
      </c>
      <c r="G317" s="34" t="s">
        <v>2</v>
      </c>
      <c r="H317" s="34">
        <v>109.81723328085091</v>
      </c>
      <c r="I317" s="34">
        <v>68.966234005139782</v>
      </c>
      <c r="J317" s="34">
        <v>0</v>
      </c>
      <c r="K317" s="75">
        <f t="shared" si="98"/>
        <v>178.78</v>
      </c>
      <c r="L317" s="76">
        <f t="shared" si="99"/>
        <v>9475.34</v>
      </c>
      <c r="M317" s="77">
        <f t="shared" si="87"/>
        <v>3.4004136698290356E-4</v>
      </c>
    </row>
    <row r="318" spans="2:13" s="72" customFormat="1" ht="36" x14ac:dyDescent="0.2">
      <c r="B318" s="73" t="s">
        <v>552</v>
      </c>
      <c r="C318" s="74" t="s">
        <v>920</v>
      </c>
      <c r="D318" s="74" t="s">
        <v>1369</v>
      </c>
      <c r="E318" s="35" t="s">
        <v>222</v>
      </c>
      <c r="F318" s="34">
        <v>17</v>
      </c>
      <c r="G318" s="34" t="s">
        <v>2</v>
      </c>
      <c r="H318" s="34">
        <v>142.7624032651062</v>
      </c>
      <c r="I318" s="34">
        <v>68.966234005139782</v>
      </c>
      <c r="J318" s="34">
        <v>0</v>
      </c>
      <c r="K318" s="75">
        <f t="shared" si="98"/>
        <v>211.73</v>
      </c>
      <c r="L318" s="76">
        <f t="shared" si="99"/>
        <v>3599.41</v>
      </c>
      <c r="M318" s="77">
        <f t="shared" si="87"/>
        <v>1.2917196604363886E-4</v>
      </c>
    </row>
    <row r="319" spans="2:13" s="72" customFormat="1" ht="54" x14ac:dyDescent="0.2">
      <c r="B319" s="73" t="s">
        <v>553</v>
      </c>
      <c r="C319" s="74" t="s">
        <v>920</v>
      </c>
      <c r="D319" s="74" t="s">
        <v>1370</v>
      </c>
      <c r="E319" s="35" t="s">
        <v>223</v>
      </c>
      <c r="F319" s="34">
        <v>45</v>
      </c>
      <c r="G319" s="34" t="s">
        <v>2</v>
      </c>
      <c r="H319" s="34">
        <v>746.75718630978622</v>
      </c>
      <c r="I319" s="34">
        <v>68.966234005139782</v>
      </c>
      <c r="J319" s="34">
        <v>0</v>
      </c>
      <c r="K319" s="75">
        <f t="shared" si="98"/>
        <v>815.72</v>
      </c>
      <c r="L319" s="76">
        <f t="shared" si="99"/>
        <v>36707.4</v>
      </c>
      <c r="M319" s="77">
        <f t="shared" si="87"/>
        <v>1.3173178455219796E-3</v>
      </c>
    </row>
    <row r="320" spans="2:13" s="72" customFormat="1" ht="54" x14ac:dyDescent="0.2">
      <c r="B320" s="73" t="s">
        <v>554</v>
      </c>
      <c r="C320" s="74" t="s">
        <v>920</v>
      </c>
      <c r="D320" s="74" t="s">
        <v>1371</v>
      </c>
      <c r="E320" s="35" t="s">
        <v>224</v>
      </c>
      <c r="F320" s="34">
        <v>7</v>
      </c>
      <c r="G320" s="34" t="s">
        <v>2</v>
      </c>
      <c r="H320" s="34">
        <v>878.53786624680731</v>
      </c>
      <c r="I320" s="34">
        <v>68.966234005139782</v>
      </c>
      <c r="J320" s="34">
        <v>0</v>
      </c>
      <c r="K320" s="75">
        <f t="shared" si="98"/>
        <v>947.5</v>
      </c>
      <c r="L320" s="76">
        <f t="shared" si="99"/>
        <v>6632.5</v>
      </c>
      <c r="M320" s="77">
        <f t="shared" si="87"/>
        <v>2.3802041578604123E-4</v>
      </c>
    </row>
    <row r="321" spans="2:13" s="72" customFormat="1" ht="54" x14ac:dyDescent="0.2">
      <c r="B321" s="73" t="s">
        <v>555</v>
      </c>
      <c r="C321" s="74" t="s">
        <v>920</v>
      </c>
      <c r="D321" s="74" t="s">
        <v>1372</v>
      </c>
      <c r="E321" s="35" t="s">
        <v>225</v>
      </c>
      <c r="F321" s="34">
        <v>48</v>
      </c>
      <c r="G321" s="34" t="s">
        <v>2</v>
      </c>
      <c r="H321" s="34">
        <v>263.56135987404218</v>
      </c>
      <c r="I321" s="34">
        <v>68.966234005139782</v>
      </c>
      <c r="J321" s="34">
        <v>0</v>
      </c>
      <c r="K321" s="75">
        <f t="shared" si="98"/>
        <v>332.53</v>
      </c>
      <c r="L321" s="76">
        <f t="shared" si="99"/>
        <v>15961.44</v>
      </c>
      <c r="M321" s="77">
        <f t="shared" si="87"/>
        <v>5.7280792843482093E-4</v>
      </c>
    </row>
    <row r="322" spans="2:13" s="72" customFormat="1" ht="54" x14ac:dyDescent="0.2">
      <c r="B322" s="73" t="s">
        <v>556</v>
      </c>
      <c r="C322" s="74" t="s">
        <v>920</v>
      </c>
      <c r="D322" s="74" t="s">
        <v>1373</v>
      </c>
      <c r="E322" s="35" t="s">
        <v>226</v>
      </c>
      <c r="F322" s="34">
        <v>20</v>
      </c>
      <c r="G322" s="34" t="s">
        <v>2</v>
      </c>
      <c r="H322" s="34">
        <v>329.45169984255273</v>
      </c>
      <c r="I322" s="34">
        <v>68.966234005139782</v>
      </c>
      <c r="J322" s="34">
        <v>0</v>
      </c>
      <c r="K322" s="75">
        <f t="shared" si="98"/>
        <v>398.42</v>
      </c>
      <c r="L322" s="76">
        <f t="shared" si="99"/>
        <v>7968.4</v>
      </c>
      <c r="M322" s="77">
        <f t="shared" si="87"/>
        <v>2.8596183658492134E-4</v>
      </c>
    </row>
    <row r="323" spans="2:13" s="72" customFormat="1" ht="54" x14ac:dyDescent="0.2">
      <c r="B323" s="73" t="s">
        <v>557</v>
      </c>
      <c r="C323" s="74" t="s">
        <v>920</v>
      </c>
      <c r="D323" s="74" t="s">
        <v>1374</v>
      </c>
      <c r="E323" s="35" t="s">
        <v>227</v>
      </c>
      <c r="F323" s="34">
        <v>22</v>
      </c>
      <c r="G323" s="34" t="s">
        <v>2</v>
      </c>
      <c r="H323" s="34">
        <v>417.30548646723349</v>
      </c>
      <c r="I323" s="34">
        <v>68.966234005139782</v>
      </c>
      <c r="J323" s="34">
        <v>0</v>
      </c>
      <c r="K323" s="75">
        <f t="shared" si="98"/>
        <v>486.27</v>
      </c>
      <c r="L323" s="76">
        <f t="shared" si="99"/>
        <v>10697.94</v>
      </c>
      <c r="M323" s="77">
        <f t="shared" si="87"/>
        <v>3.8391679259014281E-4</v>
      </c>
    </row>
    <row r="324" spans="2:13" s="72" customFormat="1" ht="54" x14ac:dyDescent="0.2">
      <c r="B324" s="73" t="s">
        <v>558</v>
      </c>
      <c r="C324" s="74" t="s">
        <v>920</v>
      </c>
      <c r="D324" s="74" t="s">
        <v>1375</v>
      </c>
      <c r="E324" s="35" t="s">
        <v>228</v>
      </c>
      <c r="F324" s="34">
        <v>9</v>
      </c>
      <c r="G324" s="34" t="s">
        <v>2</v>
      </c>
      <c r="H324" s="34">
        <v>768.72063296595638</v>
      </c>
      <c r="I324" s="34">
        <v>68.966234005139782</v>
      </c>
      <c r="J324" s="34">
        <v>0</v>
      </c>
      <c r="K324" s="75">
        <f t="shared" si="98"/>
        <v>837.69</v>
      </c>
      <c r="L324" s="76">
        <f t="shared" si="99"/>
        <v>7539.21</v>
      </c>
      <c r="M324" s="77">
        <f t="shared" si="87"/>
        <v>2.7055950228394721E-4</v>
      </c>
    </row>
    <row r="325" spans="2:13" s="72" customFormat="1" ht="54" x14ac:dyDescent="0.2">
      <c r="B325" s="73" t="s">
        <v>559</v>
      </c>
      <c r="C325" s="74" t="s">
        <v>920</v>
      </c>
      <c r="D325" s="74" t="s">
        <v>1376</v>
      </c>
      <c r="E325" s="35" t="s">
        <v>229</v>
      </c>
      <c r="F325" s="34">
        <v>32</v>
      </c>
      <c r="G325" s="34" t="s">
        <v>2</v>
      </c>
      <c r="H325" s="34">
        <v>219.63446656170183</v>
      </c>
      <c r="I325" s="34">
        <v>68.966234005139782</v>
      </c>
      <c r="J325" s="34">
        <v>0</v>
      </c>
      <c r="K325" s="75">
        <f t="shared" si="98"/>
        <v>288.60000000000002</v>
      </c>
      <c r="L325" s="76">
        <f t="shared" si="99"/>
        <v>9235.2000000000007</v>
      </c>
      <c r="M325" s="77">
        <f t="shared" si="87"/>
        <v>3.3142346684768157E-4</v>
      </c>
    </row>
    <row r="326" spans="2:13" s="72" customFormat="1" ht="54" x14ac:dyDescent="0.2">
      <c r="B326" s="73" t="s">
        <v>560</v>
      </c>
      <c r="C326" s="74" t="s">
        <v>920</v>
      </c>
      <c r="D326" s="74" t="s">
        <v>1377</v>
      </c>
      <c r="E326" s="35" t="s">
        <v>230</v>
      </c>
      <c r="F326" s="34">
        <v>15</v>
      </c>
      <c r="G326" s="34" t="s">
        <v>2</v>
      </c>
      <c r="H326" s="34">
        <v>658.90339968510546</v>
      </c>
      <c r="I326" s="34">
        <v>68.966234005139782</v>
      </c>
      <c r="J326" s="34">
        <v>0</v>
      </c>
      <c r="K326" s="75">
        <f t="shared" si="98"/>
        <v>727.87</v>
      </c>
      <c r="L326" s="76">
        <f t="shared" si="99"/>
        <v>10918.05</v>
      </c>
      <c r="M326" s="77">
        <f t="shared" si="87"/>
        <v>3.9181587645273835E-4</v>
      </c>
    </row>
    <row r="327" spans="2:13" s="72" customFormat="1" ht="180" x14ac:dyDescent="0.2">
      <c r="B327" s="73" t="s">
        <v>561</v>
      </c>
      <c r="C327" s="74" t="s">
        <v>920</v>
      </c>
      <c r="D327" s="74" t="s">
        <v>1378</v>
      </c>
      <c r="E327" s="35" t="s">
        <v>1456</v>
      </c>
      <c r="F327" s="34">
        <v>24</v>
      </c>
      <c r="G327" s="34" t="s">
        <v>2</v>
      </c>
      <c r="H327" s="34">
        <v>1054.2454394961687</v>
      </c>
      <c r="I327" s="34">
        <v>68.966234005139782</v>
      </c>
      <c r="J327" s="34">
        <v>0</v>
      </c>
      <c r="K327" s="75">
        <f t="shared" si="98"/>
        <v>1123.21</v>
      </c>
      <c r="L327" s="76">
        <f t="shared" si="99"/>
        <v>26957.040000000001</v>
      </c>
      <c r="M327" s="77">
        <f t="shared" si="87"/>
        <v>9.6740684043135241E-4</v>
      </c>
    </row>
    <row r="328" spans="2:13" s="72" customFormat="1" ht="180" x14ac:dyDescent="0.2">
      <c r="B328" s="73" t="s">
        <v>562</v>
      </c>
      <c r="C328" s="74" t="s">
        <v>920</v>
      </c>
      <c r="D328" s="74" t="s">
        <v>1379</v>
      </c>
      <c r="E328" s="35" t="s">
        <v>1457</v>
      </c>
      <c r="F328" s="34">
        <v>4</v>
      </c>
      <c r="G328" s="34" t="s">
        <v>2</v>
      </c>
      <c r="H328" s="34">
        <v>1098.1723328085091</v>
      </c>
      <c r="I328" s="34">
        <v>68.966234005139782</v>
      </c>
      <c r="J328" s="34">
        <v>0</v>
      </c>
      <c r="K328" s="75">
        <f t="shared" si="98"/>
        <v>1167.1400000000001</v>
      </c>
      <c r="L328" s="76">
        <f t="shared" si="99"/>
        <v>4668.5600000000004</v>
      </c>
      <c r="M328" s="77">
        <f t="shared" si="87"/>
        <v>1.6754053408550031E-4</v>
      </c>
    </row>
    <row r="329" spans="2:13" s="72" customFormat="1" ht="36" x14ac:dyDescent="0.2">
      <c r="B329" s="73" t="s">
        <v>563</v>
      </c>
      <c r="C329" s="74" t="s">
        <v>920</v>
      </c>
      <c r="D329" s="74" t="s">
        <v>1380</v>
      </c>
      <c r="E329" s="35" t="s">
        <v>231</v>
      </c>
      <c r="F329" s="34">
        <v>7</v>
      </c>
      <c r="G329" s="34" t="s">
        <v>2</v>
      </c>
      <c r="H329" s="34">
        <v>439.26893312340366</v>
      </c>
      <c r="I329" s="34">
        <v>68.966234005139782</v>
      </c>
      <c r="J329" s="34">
        <v>0</v>
      </c>
      <c r="K329" s="75">
        <f t="shared" si="98"/>
        <v>508.24</v>
      </c>
      <c r="L329" s="76">
        <f t="shared" si="99"/>
        <v>3557.68</v>
      </c>
      <c r="M329" s="77">
        <f t="shared" ref="M329:M392" si="100">+L329/$L$851</f>
        <v>1.2767440223651462E-4</v>
      </c>
    </row>
    <row r="330" spans="2:13" s="72" customFormat="1" ht="54" x14ac:dyDescent="0.2">
      <c r="B330" s="73" t="s">
        <v>564</v>
      </c>
      <c r="C330" s="74" t="s">
        <v>920</v>
      </c>
      <c r="D330" s="74" t="s">
        <v>1381</v>
      </c>
      <c r="E330" s="35" t="s">
        <v>232</v>
      </c>
      <c r="F330" s="34">
        <v>7</v>
      </c>
      <c r="G330" s="34" t="s">
        <v>2</v>
      </c>
      <c r="H330" s="34">
        <v>878.53786624680731</v>
      </c>
      <c r="I330" s="34">
        <v>68.966234005139782</v>
      </c>
      <c r="J330" s="34">
        <v>0</v>
      </c>
      <c r="K330" s="75">
        <f t="shared" si="98"/>
        <v>947.5</v>
      </c>
      <c r="L330" s="76">
        <f t="shared" si="99"/>
        <v>6632.5</v>
      </c>
      <c r="M330" s="77">
        <f t="shared" si="100"/>
        <v>2.3802041578604123E-4</v>
      </c>
    </row>
    <row r="331" spans="2:13" s="72" customFormat="1" ht="54" x14ac:dyDescent="0.2">
      <c r="B331" s="73" t="s">
        <v>565</v>
      </c>
      <c r="C331" s="74" t="s">
        <v>920</v>
      </c>
      <c r="D331" s="74" t="s">
        <v>1382</v>
      </c>
      <c r="E331" s="35" t="s">
        <v>233</v>
      </c>
      <c r="F331" s="34">
        <v>11</v>
      </c>
      <c r="G331" s="34" t="s">
        <v>2</v>
      </c>
      <c r="H331" s="34">
        <v>955.40992954340288</v>
      </c>
      <c r="I331" s="34">
        <v>68.966234005139782</v>
      </c>
      <c r="J331" s="34">
        <v>0</v>
      </c>
      <c r="K331" s="75">
        <f t="shared" si="98"/>
        <v>1024.3800000000001</v>
      </c>
      <c r="L331" s="76">
        <f t="shared" si="99"/>
        <v>11268.18</v>
      </c>
      <c r="M331" s="77">
        <f t="shared" si="100"/>
        <v>4.0438098586535303E-4</v>
      </c>
    </row>
    <row r="332" spans="2:13" s="72" customFormat="1" ht="36" x14ac:dyDescent="0.2">
      <c r="B332" s="73" t="s">
        <v>566</v>
      </c>
      <c r="C332" s="74" t="s">
        <v>920</v>
      </c>
      <c r="D332" s="74" t="s">
        <v>1383</v>
      </c>
      <c r="E332" s="35" t="s">
        <v>234</v>
      </c>
      <c r="F332" s="34">
        <v>4</v>
      </c>
      <c r="G332" s="34" t="s">
        <v>2</v>
      </c>
      <c r="H332" s="34">
        <v>164.72584992127636</v>
      </c>
      <c r="I332" s="34">
        <v>68.966234005139782</v>
      </c>
      <c r="J332" s="34">
        <v>0</v>
      </c>
      <c r="K332" s="75">
        <f t="shared" si="98"/>
        <v>233.69</v>
      </c>
      <c r="L332" s="76">
        <f t="shared" si="99"/>
        <v>934.76</v>
      </c>
      <c r="M332" s="77">
        <f t="shared" si="100"/>
        <v>3.3545716375448157E-5</v>
      </c>
    </row>
    <row r="333" spans="2:13" s="72" customFormat="1" ht="36" x14ac:dyDescent="0.2">
      <c r="B333" s="73" t="s">
        <v>567</v>
      </c>
      <c r="C333" s="74" t="s">
        <v>920</v>
      </c>
      <c r="D333" s="74" t="s">
        <v>1384</v>
      </c>
      <c r="E333" s="35" t="s">
        <v>235</v>
      </c>
      <c r="F333" s="34">
        <v>14</v>
      </c>
      <c r="G333" s="34" t="s">
        <v>2</v>
      </c>
      <c r="H333" s="34">
        <v>164.72584992127636</v>
      </c>
      <c r="I333" s="34">
        <v>68.966234005139782</v>
      </c>
      <c r="J333" s="34">
        <v>0</v>
      </c>
      <c r="K333" s="75">
        <f t="shared" si="98"/>
        <v>233.69</v>
      </c>
      <c r="L333" s="76">
        <f t="shared" si="99"/>
        <v>3271.66</v>
      </c>
      <c r="M333" s="77">
        <f t="shared" si="100"/>
        <v>1.1741000731406854E-4</v>
      </c>
    </row>
    <row r="334" spans="2:13" s="72" customFormat="1" ht="36" x14ac:dyDescent="0.2">
      <c r="B334" s="73" t="s">
        <v>568</v>
      </c>
      <c r="C334" s="74" t="s">
        <v>920</v>
      </c>
      <c r="D334" s="74" t="s">
        <v>1385</v>
      </c>
      <c r="E334" s="35" t="s">
        <v>236</v>
      </c>
      <c r="F334" s="34">
        <v>13</v>
      </c>
      <c r="G334" s="34" t="s">
        <v>2</v>
      </c>
      <c r="H334" s="34">
        <v>164.72584992127636</v>
      </c>
      <c r="I334" s="34">
        <v>68.966234005139782</v>
      </c>
      <c r="J334" s="34">
        <v>0</v>
      </c>
      <c r="K334" s="75">
        <f t="shared" si="98"/>
        <v>233.69</v>
      </c>
      <c r="L334" s="76">
        <f t="shared" si="99"/>
        <v>3037.97</v>
      </c>
      <c r="M334" s="77">
        <f t="shared" si="100"/>
        <v>1.090235782202065E-4</v>
      </c>
    </row>
    <row r="335" spans="2:13" s="72" customFormat="1" ht="36" x14ac:dyDescent="0.2">
      <c r="B335" s="73" t="s">
        <v>569</v>
      </c>
      <c r="C335" s="74" t="s">
        <v>920</v>
      </c>
      <c r="D335" s="74" t="s">
        <v>1386</v>
      </c>
      <c r="E335" s="35" t="s">
        <v>237</v>
      </c>
      <c r="F335" s="34">
        <v>1</v>
      </c>
      <c r="G335" s="34" t="s">
        <v>2</v>
      </c>
      <c r="H335" s="34">
        <v>164.72584992127636</v>
      </c>
      <c r="I335" s="34">
        <v>68.966234005139782</v>
      </c>
      <c r="J335" s="34">
        <v>0</v>
      </c>
      <c r="K335" s="75">
        <f t="shared" si="98"/>
        <v>233.69</v>
      </c>
      <c r="L335" s="76">
        <f t="shared" si="99"/>
        <v>233.69</v>
      </c>
      <c r="M335" s="77">
        <f t="shared" si="100"/>
        <v>8.3864290938620392E-6</v>
      </c>
    </row>
    <row r="336" spans="2:13" s="8" customFormat="1" ht="18" x14ac:dyDescent="0.2">
      <c r="B336" s="13"/>
      <c r="C336" s="14"/>
      <c r="D336" s="74"/>
      <c r="E336" s="15"/>
      <c r="F336" s="16"/>
      <c r="G336" s="16"/>
      <c r="H336" s="16">
        <v>0</v>
      </c>
      <c r="I336" s="16">
        <v>0</v>
      </c>
      <c r="J336" s="16">
        <v>0</v>
      </c>
      <c r="K336" s="17"/>
      <c r="L336" s="18"/>
      <c r="M336" s="19">
        <f t="shared" si="100"/>
        <v>0</v>
      </c>
    </row>
    <row r="337" spans="2:13" s="8" customFormat="1" ht="25.5" customHeight="1" x14ac:dyDescent="0.2">
      <c r="B337" s="48" t="s">
        <v>570</v>
      </c>
      <c r="C337" s="49"/>
      <c r="D337" s="49"/>
      <c r="E337" s="70" t="s">
        <v>238</v>
      </c>
      <c r="F337" s="50"/>
      <c r="G337" s="51"/>
      <c r="H337" s="52">
        <v>0</v>
      </c>
      <c r="I337" s="52">
        <v>0</v>
      </c>
      <c r="J337" s="50">
        <v>0</v>
      </c>
      <c r="K337" s="50"/>
      <c r="L337" s="53">
        <f>SUBTOTAL(9,L338:L350)</f>
        <v>125001.5</v>
      </c>
      <c r="M337" s="54">
        <f t="shared" si="100"/>
        <v>4.4859267250476941E-3</v>
      </c>
    </row>
    <row r="338" spans="2:13" s="72" customFormat="1" ht="36" x14ac:dyDescent="0.2">
      <c r="B338" s="73" t="s">
        <v>571</v>
      </c>
      <c r="C338" s="74" t="s">
        <v>920</v>
      </c>
      <c r="D338" s="74" t="s">
        <v>1387</v>
      </c>
      <c r="E338" s="35" t="s">
        <v>239</v>
      </c>
      <c r="F338" s="34">
        <v>237</v>
      </c>
      <c r="G338" s="34" t="s">
        <v>1</v>
      </c>
      <c r="H338" s="34">
        <v>43.569018328589834</v>
      </c>
      <c r="I338" s="34">
        <v>44.00635507363215</v>
      </c>
      <c r="J338" s="34">
        <v>0</v>
      </c>
      <c r="K338" s="75">
        <f t="shared" ref="K338:K350" si="101">ROUND(+H338+I338+J338,2)</f>
        <v>87.58</v>
      </c>
      <c r="L338" s="76">
        <f t="shared" ref="L338:L350" si="102">ROUND(F338*K338,2)</f>
        <v>20756.46</v>
      </c>
      <c r="M338" s="77">
        <f t="shared" si="100"/>
        <v>7.4488673041030282E-4</v>
      </c>
    </row>
    <row r="339" spans="2:13" s="72" customFormat="1" ht="36" x14ac:dyDescent="0.2">
      <c r="B339" s="73" t="s">
        <v>572</v>
      </c>
      <c r="C339" s="74" t="s">
        <v>920</v>
      </c>
      <c r="D339" s="74" t="s">
        <v>1388</v>
      </c>
      <c r="E339" s="35" t="s">
        <v>240</v>
      </c>
      <c r="F339" s="34">
        <v>116</v>
      </c>
      <c r="G339" s="34" t="s">
        <v>1</v>
      </c>
      <c r="H339" s="34">
        <v>62.737293405899763</v>
      </c>
      <c r="I339" s="34">
        <v>63.367037309789765</v>
      </c>
      <c r="J339" s="34">
        <v>0</v>
      </c>
      <c r="K339" s="75">
        <f t="shared" si="101"/>
        <v>126.1</v>
      </c>
      <c r="L339" s="76">
        <f t="shared" si="102"/>
        <v>14627.6</v>
      </c>
      <c r="M339" s="77">
        <f t="shared" si="100"/>
        <v>5.2494043482124335E-4</v>
      </c>
    </row>
    <row r="340" spans="2:13" s="72" customFormat="1" ht="36" x14ac:dyDescent="0.2">
      <c r="B340" s="73" t="s">
        <v>573</v>
      </c>
      <c r="C340" s="74" t="s">
        <v>920</v>
      </c>
      <c r="D340" s="74" t="s">
        <v>1389</v>
      </c>
      <c r="E340" s="35" t="s">
        <v>241</v>
      </c>
      <c r="F340" s="34">
        <v>139</v>
      </c>
      <c r="G340" s="34" t="s">
        <v>2</v>
      </c>
      <c r="H340" s="34">
        <v>16.238092899886766</v>
      </c>
      <c r="I340" s="34">
        <v>16.40108749942015</v>
      </c>
      <c r="J340" s="34">
        <v>0</v>
      </c>
      <c r="K340" s="75">
        <f t="shared" si="101"/>
        <v>32.64</v>
      </c>
      <c r="L340" s="76">
        <f t="shared" si="102"/>
        <v>4536.96</v>
      </c>
      <c r="M340" s="77">
        <f t="shared" si="100"/>
        <v>1.6281780710209387E-4</v>
      </c>
    </row>
    <row r="341" spans="2:13" s="72" customFormat="1" ht="36" x14ac:dyDescent="0.2">
      <c r="B341" s="73" t="s">
        <v>574</v>
      </c>
      <c r="C341" s="74" t="s">
        <v>920</v>
      </c>
      <c r="D341" s="74" t="s">
        <v>1390</v>
      </c>
      <c r="E341" s="35" t="s">
        <v>242</v>
      </c>
      <c r="F341" s="34">
        <v>2</v>
      </c>
      <c r="G341" s="34" t="s">
        <v>2</v>
      </c>
      <c r="H341" s="34">
        <v>34.830796478060002</v>
      </c>
      <c r="I341" s="34">
        <v>35.180420769432907</v>
      </c>
      <c r="J341" s="34">
        <v>0</v>
      </c>
      <c r="K341" s="75">
        <f t="shared" si="101"/>
        <v>70.010000000000005</v>
      </c>
      <c r="L341" s="76">
        <f t="shared" si="102"/>
        <v>140.02000000000001</v>
      </c>
      <c r="M341" s="77">
        <f t="shared" si="100"/>
        <v>5.0248953815848466E-6</v>
      </c>
    </row>
    <row r="342" spans="2:13" s="72" customFormat="1" ht="36" x14ac:dyDescent="0.2">
      <c r="B342" s="73" t="s">
        <v>575</v>
      </c>
      <c r="C342" s="74" t="s">
        <v>920</v>
      </c>
      <c r="D342" s="74" t="s">
        <v>1391</v>
      </c>
      <c r="E342" s="35" t="s">
        <v>243</v>
      </c>
      <c r="F342" s="34">
        <v>10</v>
      </c>
      <c r="G342" s="34" t="s">
        <v>2</v>
      </c>
      <c r="H342" s="34">
        <v>114.20992261208494</v>
      </c>
      <c r="I342" s="34">
        <v>234.82974905184815</v>
      </c>
      <c r="J342" s="34">
        <v>0</v>
      </c>
      <c r="K342" s="75">
        <f t="shared" si="101"/>
        <v>349.04</v>
      </c>
      <c r="L342" s="76">
        <f t="shared" si="102"/>
        <v>3490.4</v>
      </c>
      <c r="M342" s="77">
        <f t="shared" si="100"/>
        <v>1.2525992600973966E-4</v>
      </c>
    </row>
    <row r="343" spans="2:13" s="72" customFormat="1" ht="36" x14ac:dyDescent="0.2">
      <c r="B343" s="73" t="s">
        <v>576</v>
      </c>
      <c r="C343" s="74" t="s">
        <v>920</v>
      </c>
      <c r="D343" s="74" t="s">
        <v>1392</v>
      </c>
      <c r="E343" s="35" t="s">
        <v>244</v>
      </c>
      <c r="F343" s="34">
        <v>189</v>
      </c>
      <c r="G343" s="34" t="s">
        <v>2</v>
      </c>
      <c r="H343" s="34">
        <v>48.836369623719584</v>
      </c>
      <c r="I343" s="34">
        <v>49.326578945624512</v>
      </c>
      <c r="J343" s="34">
        <v>0</v>
      </c>
      <c r="K343" s="75">
        <f t="shared" si="101"/>
        <v>98.16</v>
      </c>
      <c r="L343" s="76">
        <f t="shared" si="102"/>
        <v>18552.240000000002</v>
      </c>
      <c r="M343" s="77">
        <f t="shared" si="100"/>
        <v>6.6578392439689798E-4</v>
      </c>
    </row>
    <row r="344" spans="2:13" s="72" customFormat="1" ht="36" x14ac:dyDescent="0.2">
      <c r="B344" s="73" t="s">
        <v>577</v>
      </c>
      <c r="C344" s="74" t="s">
        <v>920</v>
      </c>
      <c r="D344" s="74" t="s">
        <v>1393</v>
      </c>
      <c r="E344" s="35" t="s">
        <v>1439</v>
      </c>
      <c r="F344" s="34">
        <v>1</v>
      </c>
      <c r="G344" s="34" t="s">
        <v>2</v>
      </c>
      <c r="H344" s="34">
        <v>209.2987269587982</v>
      </c>
      <c r="I344" s="34">
        <v>58.138535266332831</v>
      </c>
      <c r="J344" s="34">
        <v>0</v>
      </c>
      <c r="K344" s="75">
        <f t="shared" si="101"/>
        <v>267.44</v>
      </c>
      <c r="L344" s="76">
        <f t="shared" si="102"/>
        <v>267.44</v>
      </c>
      <c r="M344" s="77">
        <f t="shared" si="100"/>
        <v>9.5976147753967377E-6</v>
      </c>
    </row>
    <row r="345" spans="2:13" s="72" customFormat="1" ht="36" x14ac:dyDescent="0.2">
      <c r="B345" s="73" t="s">
        <v>578</v>
      </c>
      <c r="C345" s="74" t="s">
        <v>920</v>
      </c>
      <c r="D345" s="74" t="s">
        <v>1394</v>
      </c>
      <c r="E345" s="35" t="s">
        <v>245</v>
      </c>
      <c r="F345" s="34">
        <v>22</v>
      </c>
      <c r="G345" s="34" t="s">
        <v>2</v>
      </c>
      <c r="H345" s="34">
        <v>11.640626727770195</v>
      </c>
      <c r="I345" s="34">
        <v>25.191788532943949</v>
      </c>
      <c r="J345" s="34">
        <v>0</v>
      </c>
      <c r="K345" s="75">
        <f t="shared" si="101"/>
        <v>36.83</v>
      </c>
      <c r="L345" s="76">
        <f t="shared" si="102"/>
        <v>810.26</v>
      </c>
      <c r="M345" s="77">
        <f t="shared" si="100"/>
        <v>2.9077786972453488E-5</v>
      </c>
    </row>
    <row r="346" spans="2:13" s="72" customFormat="1" ht="54" x14ac:dyDescent="0.2">
      <c r="B346" s="73" t="s">
        <v>579</v>
      </c>
      <c r="C346" s="74" t="s">
        <v>920</v>
      </c>
      <c r="D346" s="74" t="s">
        <v>1395</v>
      </c>
      <c r="E346" s="35" t="s">
        <v>246</v>
      </c>
      <c r="F346" s="34">
        <v>3</v>
      </c>
      <c r="G346" s="34" t="s">
        <v>9</v>
      </c>
      <c r="H346" s="34">
        <v>313.94809043819731</v>
      </c>
      <c r="I346" s="34">
        <v>58.138535266332831</v>
      </c>
      <c r="J346" s="34">
        <v>0</v>
      </c>
      <c r="K346" s="75">
        <f t="shared" si="101"/>
        <v>372.09</v>
      </c>
      <c r="L346" s="76">
        <f t="shared" si="102"/>
        <v>1116.27</v>
      </c>
      <c r="M346" s="77">
        <f t="shared" si="100"/>
        <v>4.0059562688199661E-5</v>
      </c>
    </row>
    <row r="347" spans="2:13" s="72" customFormat="1" ht="36" x14ac:dyDescent="0.2">
      <c r="B347" s="73" t="s">
        <v>580</v>
      </c>
      <c r="C347" s="74" t="s">
        <v>920</v>
      </c>
      <c r="D347" s="74" t="s">
        <v>1396</v>
      </c>
      <c r="E347" s="35" t="s">
        <v>247</v>
      </c>
      <c r="F347" s="34">
        <v>3</v>
      </c>
      <c r="G347" s="34" t="s">
        <v>2</v>
      </c>
      <c r="H347" s="34">
        <v>144.24170599577178</v>
      </c>
      <c r="I347" s="34">
        <v>58.138535266332831</v>
      </c>
      <c r="J347" s="34">
        <v>0</v>
      </c>
      <c r="K347" s="75">
        <f t="shared" si="101"/>
        <v>202.38</v>
      </c>
      <c r="L347" s="76">
        <f t="shared" si="102"/>
        <v>607.14</v>
      </c>
      <c r="M347" s="77">
        <f t="shared" si="100"/>
        <v>2.1788422953688212E-5</v>
      </c>
    </row>
    <row r="348" spans="2:13" s="72" customFormat="1" ht="36" x14ac:dyDescent="0.2">
      <c r="B348" s="73" t="s">
        <v>581</v>
      </c>
      <c r="C348" s="74" t="s">
        <v>920</v>
      </c>
      <c r="D348" s="74" t="s">
        <v>1397</v>
      </c>
      <c r="E348" s="35" t="s">
        <v>248</v>
      </c>
      <c r="F348" s="34">
        <v>31</v>
      </c>
      <c r="G348" s="34" t="s">
        <v>1</v>
      </c>
      <c r="H348" s="34">
        <v>658.90339968510546</v>
      </c>
      <c r="I348" s="34">
        <v>58.138535266332831</v>
      </c>
      <c r="J348" s="34">
        <v>0</v>
      </c>
      <c r="K348" s="75">
        <f t="shared" si="101"/>
        <v>717.04</v>
      </c>
      <c r="L348" s="76">
        <f t="shared" si="102"/>
        <v>22228.240000000002</v>
      </c>
      <c r="M348" s="77">
        <f t="shared" si="100"/>
        <v>7.9770447448049959E-4</v>
      </c>
    </row>
    <row r="349" spans="2:13" s="72" customFormat="1" ht="36" x14ac:dyDescent="0.2">
      <c r="B349" s="73" t="s">
        <v>582</v>
      </c>
      <c r="C349" s="74" t="s">
        <v>920</v>
      </c>
      <c r="D349" s="74" t="s">
        <v>1398</v>
      </c>
      <c r="E349" s="35" t="s">
        <v>249</v>
      </c>
      <c r="F349" s="34">
        <v>101</v>
      </c>
      <c r="G349" s="34" t="s">
        <v>1</v>
      </c>
      <c r="H349" s="34">
        <v>45.784096522237107</v>
      </c>
      <c r="I349" s="34">
        <v>46.243667761522971</v>
      </c>
      <c r="J349" s="34">
        <v>0</v>
      </c>
      <c r="K349" s="75">
        <f t="shared" si="101"/>
        <v>92.03</v>
      </c>
      <c r="L349" s="76">
        <f t="shared" si="102"/>
        <v>9295.0300000000007</v>
      </c>
      <c r="M349" s="77">
        <f t="shared" si="100"/>
        <v>3.3357058504993996E-4</v>
      </c>
    </row>
    <row r="350" spans="2:13" s="72" customFormat="1" ht="36" x14ac:dyDescent="0.2">
      <c r="B350" s="73" t="s">
        <v>583</v>
      </c>
      <c r="C350" s="74" t="s">
        <v>920</v>
      </c>
      <c r="D350" s="74" t="s">
        <v>1399</v>
      </c>
      <c r="E350" s="35" t="s">
        <v>250</v>
      </c>
      <c r="F350" s="34">
        <v>224</v>
      </c>
      <c r="G350" s="34" t="s">
        <v>1</v>
      </c>
      <c r="H350" s="34">
        <v>69.417411108001403</v>
      </c>
      <c r="I350" s="34">
        <v>58.138535266332831</v>
      </c>
      <c r="J350" s="34">
        <v>0</v>
      </c>
      <c r="K350" s="75">
        <f t="shared" si="101"/>
        <v>127.56</v>
      </c>
      <c r="L350" s="76">
        <f t="shared" si="102"/>
        <v>28573.439999999999</v>
      </c>
      <c r="M350" s="77">
        <f t="shared" si="100"/>
        <v>1.0254145600056541E-3</v>
      </c>
    </row>
    <row r="351" spans="2:13" s="8" customFormat="1" ht="18" x14ac:dyDescent="0.2">
      <c r="B351" s="13"/>
      <c r="C351" s="14"/>
      <c r="D351" s="74"/>
      <c r="E351" s="15"/>
      <c r="F351" s="16"/>
      <c r="G351" s="16"/>
      <c r="H351" s="16">
        <v>0</v>
      </c>
      <c r="I351" s="16">
        <v>0</v>
      </c>
      <c r="J351" s="16">
        <v>0</v>
      </c>
      <c r="K351" s="17"/>
      <c r="L351" s="18"/>
      <c r="M351" s="19">
        <f t="shared" si="100"/>
        <v>0</v>
      </c>
    </row>
    <row r="352" spans="2:13" s="8" customFormat="1" ht="25.5" customHeight="1" x14ac:dyDescent="0.2">
      <c r="B352" s="48" t="s">
        <v>584</v>
      </c>
      <c r="C352" s="49"/>
      <c r="D352" s="49"/>
      <c r="E352" s="70" t="s">
        <v>251</v>
      </c>
      <c r="F352" s="50"/>
      <c r="G352" s="51"/>
      <c r="H352" s="52">
        <v>0</v>
      </c>
      <c r="I352" s="52">
        <v>0</v>
      </c>
      <c r="J352" s="50">
        <v>0</v>
      </c>
      <c r="K352" s="50"/>
      <c r="L352" s="53">
        <f>SUBTOTAL(9,L353:L377)</f>
        <v>804859.91999999981</v>
      </c>
      <c r="M352" s="54">
        <f t="shared" si="100"/>
        <v>2.8883994392449278E-2</v>
      </c>
    </row>
    <row r="353" spans="2:13" s="72" customFormat="1" ht="126" x14ac:dyDescent="0.2">
      <c r="B353" s="73" t="s">
        <v>585</v>
      </c>
      <c r="C353" s="74" t="s">
        <v>920</v>
      </c>
      <c r="D353" s="74" t="s">
        <v>1400</v>
      </c>
      <c r="E353" s="35" t="s">
        <v>1455</v>
      </c>
      <c r="F353" s="34">
        <v>1</v>
      </c>
      <c r="G353" s="34" t="s">
        <v>9</v>
      </c>
      <c r="H353" s="34">
        <v>109817.23328085091</v>
      </c>
      <c r="I353" s="34">
        <v>48448.779388610696</v>
      </c>
      <c r="J353" s="34">
        <v>0</v>
      </c>
      <c r="K353" s="75">
        <f t="shared" ref="K353" si="103">ROUND(+H353+I353+J353,2)</f>
        <v>158266.01</v>
      </c>
      <c r="L353" s="76">
        <f t="shared" ref="L353" si="104">ROUND(F353*K353,2)</f>
        <v>158266.01</v>
      </c>
      <c r="M353" s="77">
        <f t="shared" si="100"/>
        <v>5.679689635129704E-3</v>
      </c>
    </row>
    <row r="354" spans="2:13" s="72" customFormat="1" ht="54" x14ac:dyDescent="0.2">
      <c r="B354" s="73" t="s">
        <v>586</v>
      </c>
      <c r="C354" s="74" t="s">
        <v>920</v>
      </c>
      <c r="D354" s="74" t="s">
        <v>1401</v>
      </c>
      <c r="E354" s="35" t="s">
        <v>1440</v>
      </c>
      <c r="F354" s="34">
        <v>1</v>
      </c>
      <c r="G354" s="34" t="s">
        <v>9</v>
      </c>
      <c r="H354" s="34">
        <v>70283.029299744579</v>
      </c>
      <c r="I354" s="34">
        <v>13565.658228810995</v>
      </c>
      <c r="J354" s="34">
        <v>0</v>
      </c>
      <c r="K354" s="75">
        <f t="shared" ref="K354:K376" si="105">ROUND(+H354+I354+J354,2)</f>
        <v>83848.69</v>
      </c>
      <c r="L354" s="76">
        <f t="shared" ref="L354:L376" si="106">ROUND(F354*K354,2)</f>
        <v>83848.69</v>
      </c>
      <c r="M354" s="77">
        <f t="shared" si="100"/>
        <v>3.0090765257316061E-3</v>
      </c>
    </row>
    <row r="355" spans="2:13" s="72" customFormat="1" ht="72" x14ac:dyDescent="0.2">
      <c r="B355" s="73" t="s">
        <v>587</v>
      </c>
      <c r="C355" s="74" t="s">
        <v>920</v>
      </c>
      <c r="D355" s="74" t="s">
        <v>1402</v>
      </c>
      <c r="E355" s="35" t="s">
        <v>252</v>
      </c>
      <c r="F355" s="34">
        <v>1</v>
      </c>
      <c r="G355" s="34" t="s">
        <v>9</v>
      </c>
      <c r="H355" s="34">
        <v>9592.8583189449182</v>
      </c>
      <c r="I355" s="34">
        <v>5167.8698014518077</v>
      </c>
      <c r="J355" s="34">
        <v>0</v>
      </c>
      <c r="K355" s="75">
        <f t="shared" si="105"/>
        <v>14760.73</v>
      </c>
      <c r="L355" s="76">
        <f t="shared" si="106"/>
        <v>14760.73</v>
      </c>
      <c r="M355" s="77">
        <f t="shared" si="100"/>
        <v>5.297180688888794E-4</v>
      </c>
    </row>
    <row r="356" spans="2:13" s="72" customFormat="1" ht="72" x14ac:dyDescent="0.2">
      <c r="B356" s="73" t="s">
        <v>588</v>
      </c>
      <c r="C356" s="74" t="s">
        <v>920</v>
      </c>
      <c r="D356" s="74" t="s">
        <v>1403</v>
      </c>
      <c r="E356" s="35" t="s">
        <v>1441</v>
      </c>
      <c r="F356" s="34">
        <v>1</v>
      </c>
      <c r="G356" s="34" t="s">
        <v>9</v>
      </c>
      <c r="H356" s="34">
        <v>9592.8583189449182</v>
      </c>
      <c r="I356" s="34">
        <v>5167.8698014518077</v>
      </c>
      <c r="J356" s="34">
        <v>0</v>
      </c>
      <c r="K356" s="75">
        <f t="shared" si="105"/>
        <v>14760.73</v>
      </c>
      <c r="L356" s="76">
        <f t="shared" si="106"/>
        <v>14760.73</v>
      </c>
      <c r="M356" s="77">
        <f t="shared" si="100"/>
        <v>5.297180688888794E-4</v>
      </c>
    </row>
    <row r="357" spans="2:13" s="72" customFormat="1" ht="90" x14ac:dyDescent="0.2">
      <c r="B357" s="73" t="s">
        <v>589</v>
      </c>
      <c r="C357" s="74" t="s">
        <v>920</v>
      </c>
      <c r="D357" s="74" t="s">
        <v>1404</v>
      </c>
      <c r="E357" s="35" t="s">
        <v>1442</v>
      </c>
      <c r="F357" s="34">
        <v>1</v>
      </c>
      <c r="G357" s="34" t="s">
        <v>9</v>
      </c>
      <c r="H357" s="34">
        <v>8371.9490783519286</v>
      </c>
      <c r="I357" s="34">
        <v>5167.8698014518077</v>
      </c>
      <c r="J357" s="34">
        <v>0</v>
      </c>
      <c r="K357" s="75">
        <f t="shared" si="105"/>
        <v>13539.82</v>
      </c>
      <c r="L357" s="76">
        <f t="shared" si="106"/>
        <v>13539.82</v>
      </c>
      <c r="M357" s="77">
        <f t="shared" si="100"/>
        <v>4.8590329228317475E-4</v>
      </c>
    </row>
    <row r="358" spans="2:13" s="72" customFormat="1" ht="90" x14ac:dyDescent="0.2">
      <c r="B358" s="73" t="s">
        <v>590</v>
      </c>
      <c r="C358" s="74" t="s">
        <v>920</v>
      </c>
      <c r="D358" s="74" t="s">
        <v>1405</v>
      </c>
      <c r="E358" s="35" t="s">
        <v>253</v>
      </c>
      <c r="F358" s="34">
        <v>1</v>
      </c>
      <c r="G358" s="34" t="s">
        <v>9</v>
      </c>
      <c r="H358" s="34">
        <v>8371.9490783519286</v>
      </c>
      <c r="I358" s="34">
        <v>5167.8698014518077</v>
      </c>
      <c r="J358" s="34">
        <v>0</v>
      </c>
      <c r="K358" s="75">
        <f t="shared" si="105"/>
        <v>13539.82</v>
      </c>
      <c r="L358" s="76">
        <f t="shared" si="106"/>
        <v>13539.82</v>
      </c>
      <c r="M358" s="77">
        <f t="shared" si="100"/>
        <v>4.8590329228317475E-4</v>
      </c>
    </row>
    <row r="359" spans="2:13" s="72" customFormat="1" ht="90" x14ac:dyDescent="0.2">
      <c r="B359" s="73" t="s">
        <v>591</v>
      </c>
      <c r="C359" s="74" t="s">
        <v>920</v>
      </c>
      <c r="D359" s="74" t="s">
        <v>1406</v>
      </c>
      <c r="E359" s="35" t="s">
        <v>254</v>
      </c>
      <c r="F359" s="34">
        <v>1</v>
      </c>
      <c r="G359" s="34" t="s">
        <v>9</v>
      </c>
      <c r="H359" s="34">
        <v>10116.105136341914</v>
      </c>
      <c r="I359" s="34">
        <v>5167.8698014518077</v>
      </c>
      <c r="J359" s="34">
        <v>0</v>
      </c>
      <c r="K359" s="75">
        <f t="shared" si="105"/>
        <v>15283.97</v>
      </c>
      <c r="L359" s="76">
        <f t="shared" si="106"/>
        <v>15283.97</v>
      </c>
      <c r="M359" s="77">
        <f t="shared" si="100"/>
        <v>5.4849557395573014E-4</v>
      </c>
    </row>
    <row r="360" spans="2:13" s="72" customFormat="1" ht="108" x14ac:dyDescent="0.2">
      <c r="B360" s="73" t="s">
        <v>592</v>
      </c>
      <c r="C360" s="74" t="s">
        <v>920</v>
      </c>
      <c r="D360" s="74" t="s">
        <v>1407</v>
      </c>
      <c r="E360" s="35" t="s">
        <v>1443</v>
      </c>
      <c r="F360" s="34">
        <v>1</v>
      </c>
      <c r="G360" s="34" t="s">
        <v>9</v>
      </c>
      <c r="H360" s="34">
        <v>8371.9490783519286</v>
      </c>
      <c r="I360" s="34">
        <v>5167.8698014518077</v>
      </c>
      <c r="J360" s="34">
        <v>0</v>
      </c>
      <c r="K360" s="75">
        <f t="shared" si="105"/>
        <v>13539.82</v>
      </c>
      <c r="L360" s="76">
        <f t="shared" si="106"/>
        <v>13539.82</v>
      </c>
      <c r="M360" s="77">
        <f t="shared" si="100"/>
        <v>4.8590329228317475E-4</v>
      </c>
    </row>
    <row r="361" spans="2:13" s="72" customFormat="1" ht="36" x14ac:dyDescent="0.2">
      <c r="B361" s="73" t="s">
        <v>593</v>
      </c>
      <c r="C361" s="74" t="s">
        <v>920</v>
      </c>
      <c r="D361" s="74" t="s">
        <v>1408</v>
      </c>
      <c r="E361" s="35" t="s">
        <v>1444</v>
      </c>
      <c r="F361" s="34">
        <v>1</v>
      </c>
      <c r="G361" s="34" t="s">
        <v>9</v>
      </c>
      <c r="H361" s="34">
        <v>17570.757324936145</v>
      </c>
      <c r="I361" s="34">
        <v>9043.7721525406632</v>
      </c>
      <c r="J361" s="34">
        <v>0</v>
      </c>
      <c r="K361" s="75">
        <f t="shared" si="105"/>
        <v>26614.53</v>
      </c>
      <c r="L361" s="76">
        <f t="shared" si="106"/>
        <v>26614.53</v>
      </c>
      <c r="M361" s="77">
        <f t="shared" si="100"/>
        <v>9.5511518983039086E-4</v>
      </c>
    </row>
    <row r="362" spans="2:13" s="72" customFormat="1" ht="36" x14ac:dyDescent="0.2">
      <c r="B362" s="73" t="s">
        <v>594</v>
      </c>
      <c r="C362" s="74" t="s">
        <v>920</v>
      </c>
      <c r="D362" s="74" t="s">
        <v>1409</v>
      </c>
      <c r="E362" s="35" t="s">
        <v>1445</v>
      </c>
      <c r="F362" s="34">
        <v>1</v>
      </c>
      <c r="G362" s="34" t="s">
        <v>9</v>
      </c>
      <c r="H362" s="34">
        <v>17570.757324936145</v>
      </c>
      <c r="I362" s="34">
        <v>9043.7721525406632</v>
      </c>
      <c r="J362" s="34">
        <v>0</v>
      </c>
      <c r="K362" s="75">
        <f t="shared" si="105"/>
        <v>26614.53</v>
      </c>
      <c r="L362" s="76">
        <f t="shared" si="106"/>
        <v>26614.53</v>
      </c>
      <c r="M362" s="77">
        <f t="shared" si="100"/>
        <v>9.5511518983039086E-4</v>
      </c>
    </row>
    <row r="363" spans="2:13" s="72" customFormat="1" ht="36" x14ac:dyDescent="0.2">
      <c r="B363" s="73" t="s">
        <v>595</v>
      </c>
      <c r="C363" s="74" t="s">
        <v>920</v>
      </c>
      <c r="D363" s="74" t="s">
        <v>1410</v>
      </c>
      <c r="E363" s="35" t="s">
        <v>1446</v>
      </c>
      <c r="F363" s="34">
        <v>1</v>
      </c>
      <c r="G363" s="34" t="s">
        <v>9</v>
      </c>
      <c r="H363" s="34">
        <v>5058.0525681709569</v>
      </c>
      <c r="I363" s="34">
        <v>1550.3609404355423</v>
      </c>
      <c r="J363" s="34">
        <v>0</v>
      </c>
      <c r="K363" s="75">
        <f t="shared" si="105"/>
        <v>6608.41</v>
      </c>
      <c r="L363" s="76">
        <f t="shared" si="106"/>
        <v>6608.41</v>
      </c>
      <c r="M363" s="77">
        <f t="shared" si="100"/>
        <v>2.3715589836179911E-4</v>
      </c>
    </row>
    <row r="364" spans="2:13" s="72" customFormat="1" ht="36" x14ac:dyDescent="0.2">
      <c r="B364" s="73" t="s">
        <v>596</v>
      </c>
      <c r="C364" s="74" t="s">
        <v>920</v>
      </c>
      <c r="D364" s="74" t="s">
        <v>1411</v>
      </c>
      <c r="E364" s="35" t="s">
        <v>1447</v>
      </c>
      <c r="F364" s="34">
        <v>1</v>
      </c>
      <c r="G364" s="34" t="s">
        <v>9</v>
      </c>
      <c r="H364" s="34">
        <v>5058.0525681709569</v>
      </c>
      <c r="I364" s="34">
        <v>1550.3609404355423</v>
      </c>
      <c r="J364" s="34">
        <v>0</v>
      </c>
      <c r="K364" s="75">
        <f t="shared" si="105"/>
        <v>6608.41</v>
      </c>
      <c r="L364" s="76">
        <f t="shared" si="106"/>
        <v>6608.41</v>
      </c>
      <c r="M364" s="77">
        <f t="shared" si="100"/>
        <v>2.3715589836179911E-4</v>
      </c>
    </row>
    <row r="365" spans="2:13" s="72" customFormat="1" ht="36" x14ac:dyDescent="0.2">
      <c r="B365" s="73" t="s">
        <v>597</v>
      </c>
      <c r="C365" s="74" t="s">
        <v>920</v>
      </c>
      <c r="D365" s="74" t="s">
        <v>1412</v>
      </c>
      <c r="E365" s="35" t="s">
        <v>1448</v>
      </c>
      <c r="F365" s="34">
        <v>1</v>
      </c>
      <c r="G365" s="34" t="s">
        <v>9</v>
      </c>
      <c r="H365" s="34">
        <v>5058.0525681709569</v>
      </c>
      <c r="I365" s="34">
        <v>1550.3609404355423</v>
      </c>
      <c r="J365" s="34">
        <v>0</v>
      </c>
      <c r="K365" s="75">
        <f t="shared" si="105"/>
        <v>6608.41</v>
      </c>
      <c r="L365" s="76">
        <f t="shared" si="106"/>
        <v>6608.41</v>
      </c>
      <c r="M365" s="77">
        <f t="shared" si="100"/>
        <v>2.3715589836179911E-4</v>
      </c>
    </row>
    <row r="366" spans="2:13" s="72" customFormat="1" ht="36" x14ac:dyDescent="0.2">
      <c r="B366" s="73" t="s">
        <v>598</v>
      </c>
      <c r="C366" s="74" t="s">
        <v>920</v>
      </c>
      <c r="D366" s="74" t="s">
        <v>1413</v>
      </c>
      <c r="E366" s="35" t="s">
        <v>1449</v>
      </c>
      <c r="F366" s="34">
        <v>1</v>
      </c>
      <c r="G366" s="34" t="s">
        <v>9</v>
      </c>
      <c r="H366" s="34">
        <v>5058.0525681709569</v>
      </c>
      <c r="I366" s="34">
        <v>1550.3609404355423</v>
      </c>
      <c r="J366" s="34">
        <v>0</v>
      </c>
      <c r="K366" s="75">
        <f t="shared" si="105"/>
        <v>6608.41</v>
      </c>
      <c r="L366" s="76">
        <f t="shared" si="106"/>
        <v>6608.41</v>
      </c>
      <c r="M366" s="77">
        <f t="shared" si="100"/>
        <v>2.3715589836179911E-4</v>
      </c>
    </row>
    <row r="367" spans="2:13" s="72" customFormat="1" ht="36" x14ac:dyDescent="0.2">
      <c r="B367" s="73" t="s">
        <v>599</v>
      </c>
      <c r="C367" s="74" t="s">
        <v>920</v>
      </c>
      <c r="D367" s="74" t="s">
        <v>1414</v>
      </c>
      <c r="E367" s="35" t="s">
        <v>1450</v>
      </c>
      <c r="F367" s="34">
        <v>1</v>
      </c>
      <c r="G367" s="34" t="s">
        <v>9</v>
      </c>
      <c r="H367" s="34">
        <v>5058.0525681709569</v>
      </c>
      <c r="I367" s="34">
        <v>1550.3609404355423</v>
      </c>
      <c r="J367" s="34">
        <v>0</v>
      </c>
      <c r="K367" s="75">
        <f t="shared" si="105"/>
        <v>6608.41</v>
      </c>
      <c r="L367" s="76">
        <f t="shared" si="106"/>
        <v>6608.41</v>
      </c>
      <c r="M367" s="77">
        <f t="shared" si="100"/>
        <v>2.3715589836179911E-4</v>
      </c>
    </row>
    <row r="368" spans="2:13" s="72" customFormat="1" ht="54" x14ac:dyDescent="0.2">
      <c r="B368" s="73" t="s">
        <v>600</v>
      </c>
      <c r="C368" s="74" t="s">
        <v>920</v>
      </c>
      <c r="D368" s="74" t="s">
        <v>1415</v>
      </c>
      <c r="E368" s="35" t="s">
        <v>255</v>
      </c>
      <c r="F368" s="34">
        <v>1</v>
      </c>
      <c r="G368" s="34" t="s">
        <v>9</v>
      </c>
      <c r="H368" s="34">
        <v>10981.723328085092</v>
      </c>
      <c r="I368" s="34">
        <v>9689.7558777221384</v>
      </c>
      <c r="J368" s="34">
        <v>0</v>
      </c>
      <c r="K368" s="75">
        <f t="shared" si="105"/>
        <v>20671.48</v>
      </c>
      <c r="L368" s="76">
        <f t="shared" si="106"/>
        <v>20671.48</v>
      </c>
      <c r="M368" s="77">
        <f t="shared" si="100"/>
        <v>7.4183705458165633E-4</v>
      </c>
    </row>
    <row r="369" spans="2:13" s="72" customFormat="1" ht="54" x14ac:dyDescent="0.2">
      <c r="B369" s="73" t="s">
        <v>601</v>
      </c>
      <c r="C369" s="74" t="s">
        <v>920</v>
      </c>
      <c r="D369" s="74" t="s">
        <v>1416</v>
      </c>
      <c r="E369" s="35" t="s">
        <v>256</v>
      </c>
      <c r="F369" s="34">
        <v>1</v>
      </c>
      <c r="G369" s="34" t="s">
        <v>9</v>
      </c>
      <c r="H369" s="34">
        <v>17570.757324936145</v>
      </c>
      <c r="I369" s="34">
        <v>9689.7558777221384</v>
      </c>
      <c r="J369" s="34">
        <v>0</v>
      </c>
      <c r="K369" s="75">
        <f t="shared" si="105"/>
        <v>27260.51</v>
      </c>
      <c r="L369" s="76">
        <f t="shared" si="106"/>
        <v>27260.51</v>
      </c>
      <c r="M369" s="77">
        <f t="shared" si="100"/>
        <v>9.7829746320988076E-4</v>
      </c>
    </row>
    <row r="370" spans="2:13" s="72" customFormat="1" ht="54" x14ac:dyDescent="0.2">
      <c r="B370" s="73" t="s">
        <v>602</v>
      </c>
      <c r="C370" s="74" t="s">
        <v>920</v>
      </c>
      <c r="D370" s="74" t="s">
        <v>1417</v>
      </c>
      <c r="E370" s="35" t="s">
        <v>257</v>
      </c>
      <c r="F370" s="34">
        <v>1</v>
      </c>
      <c r="G370" s="34" t="s">
        <v>9</v>
      </c>
      <c r="H370" s="34">
        <v>17570.757324936145</v>
      </c>
      <c r="I370" s="34">
        <v>9689.7558777221384</v>
      </c>
      <c r="J370" s="34">
        <v>0</v>
      </c>
      <c r="K370" s="75">
        <f t="shared" si="105"/>
        <v>27260.51</v>
      </c>
      <c r="L370" s="76">
        <f t="shared" si="106"/>
        <v>27260.51</v>
      </c>
      <c r="M370" s="77">
        <f t="shared" si="100"/>
        <v>9.7829746320988076E-4</v>
      </c>
    </row>
    <row r="371" spans="2:13" s="72" customFormat="1" ht="54" x14ac:dyDescent="0.2">
      <c r="B371" s="73" t="s">
        <v>603</v>
      </c>
      <c r="C371" s="74" t="s">
        <v>920</v>
      </c>
      <c r="D371" s="74" t="s">
        <v>1418</v>
      </c>
      <c r="E371" s="35" t="s">
        <v>258</v>
      </c>
      <c r="F371" s="34">
        <v>1</v>
      </c>
      <c r="G371" s="34" t="s">
        <v>9</v>
      </c>
      <c r="H371" s="34">
        <v>17570.757324936145</v>
      </c>
      <c r="I371" s="34">
        <v>9689.7558777221384</v>
      </c>
      <c r="J371" s="34">
        <v>0</v>
      </c>
      <c r="K371" s="75">
        <f t="shared" si="105"/>
        <v>27260.51</v>
      </c>
      <c r="L371" s="76">
        <f t="shared" si="106"/>
        <v>27260.51</v>
      </c>
      <c r="M371" s="77">
        <f t="shared" si="100"/>
        <v>9.7829746320988076E-4</v>
      </c>
    </row>
    <row r="372" spans="2:13" s="72" customFormat="1" ht="54" x14ac:dyDescent="0.2">
      <c r="B372" s="73" t="s">
        <v>604</v>
      </c>
      <c r="C372" s="74" t="s">
        <v>920</v>
      </c>
      <c r="D372" s="74" t="s">
        <v>1419</v>
      </c>
      <c r="E372" s="35" t="s">
        <v>259</v>
      </c>
      <c r="F372" s="34">
        <v>1</v>
      </c>
      <c r="G372" s="34" t="s">
        <v>9</v>
      </c>
      <c r="H372" s="34">
        <v>17570.757324936145</v>
      </c>
      <c r="I372" s="34">
        <v>9689.7558777221384</v>
      </c>
      <c r="J372" s="34">
        <v>0</v>
      </c>
      <c r="K372" s="75">
        <f t="shared" si="105"/>
        <v>27260.51</v>
      </c>
      <c r="L372" s="76">
        <f t="shared" si="106"/>
        <v>27260.51</v>
      </c>
      <c r="M372" s="77">
        <f t="shared" si="100"/>
        <v>9.7829746320988076E-4</v>
      </c>
    </row>
    <row r="373" spans="2:13" s="72" customFormat="1" ht="54" x14ac:dyDescent="0.2">
      <c r="B373" s="73" t="s">
        <v>605</v>
      </c>
      <c r="C373" s="74" t="s">
        <v>920</v>
      </c>
      <c r="D373" s="74" t="s">
        <v>1420</v>
      </c>
      <c r="E373" s="35" t="s">
        <v>260</v>
      </c>
      <c r="F373" s="34">
        <v>1</v>
      </c>
      <c r="G373" s="34" t="s">
        <v>9</v>
      </c>
      <c r="H373" s="34">
        <v>17570.757324936145</v>
      </c>
      <c r="I373" s="34">
        <v>9689.7558777221384</v>
      </c>
      <c r="J373" s="34">
        <v>0</v>
      </c>
      <c r="K373" s="75">
        <f t="shared" si="105"/>
        <v>27260.51</v>
      </c>
      <c r="L373" s="76">
        <f t="shared" si="106"/>
        <v>27260.51</v>
      </c>
      <c r="M373" s="77">
        <f t="shared" si="100"/>
        <v>9.7829746320988076E-4</v>
      </c>
    </row>
    <row r="374" spans="2:13" s="72" customFormat="1" ht="36" x14ac:dyDescent="0.2">
      <c r="B374" s="73" t="s">
        <v>606</v>
      </c>
      <c r="C374" s="74" t="s">
        <v>920</v>
      </c>
      <c r="D374" s="74" t="s">
        <v>1421</v>
      </c>
      <c r="E374" s="35" t="s">
        <v>1451</v>
      </c>
      <c r="F374" s="34">
        <v>1</v>
      </c>
      <c r="G374" s="34" t="s">
        <v>9</v>
      </c>
      <c r="H374" s="34">
        <v>5058.0525681709569</v>
      </c>
      <c r="I374" s="34">
        <v>1550.3609404355423</v>
      </c>
      <c r="J374" s="34">
        <v>0</v>
      </c>
      <c r="K374" s="75">
        <f t="shared" si="105"/>
        <v>6608.41</v>
      </c>
      <c r="L374" s="76">
        <f t="shared" si="106"/>
        <v>6608.41</v>
      </c>
      <c r="M374" s="77">
        <f t="shared" si="100"/>
        <v>2.3715589836179911E-4</v>
      </c>
    </row>
    <row r="375" spans="2:13" s="72" customFormat="1" ht="54" x14ac:dyDescent="0.2">
      <c r="B375" s="73" t="s">
        <v>607</v>
      </c>
      <c r="C375" s="74" t="s">
        <v>920</v>
      </c>
      <c r="D375" s="74" t="s">
        <v>1422</v>
      </c>
      <c r="E375" s="35" t="s">
        <v>261</v>
      </c>
      <c r="F375" s="34">
        <v>4</v>
      </c>
      <c r="G375" s="34" t="s">
        <v>2</v>
      </c>
      <c r="H375" s="34">
        <v>331.3896510180972</v>
      </c>
      <c r="I375" s="34">
        <v>334.71607141673769</v>
      </c>
      <c r="J375" s="34">
        <v>0</v>
      </c>
      <c r="K375" s="75">
        <f t="shared" si="105"/>
        <v>666.11</v>
      </c>
      <c r="L375" s="76">
        <f t="shared" si="106"/>
        <v>2664.44</v>
      </c>
      <c r="M375" s="77">
        <f t="shared" si="100"/>
        <v>9.5618713401727807E-5</v>
      </c>
    </row>
    <row r="376" spans="2:13" s="72" customFormat="1" ht="162" x14ac:dyDescent="0.2">
      <c r="B376" s="73" t="s">
        <v>608</v>
      </c>
      <c r="C376" s="74" t="s">
        <v>920</v>
      </c>
      <c r="D376" s="74" t="s">
        <v>1423</v>
      </c>
      <c r="E376" s="35" t="s">
        <v>263</v>
      </c>
      <c r="F376" s="34">
        <v>1</v>
      </c>
      <c r="G376" s="34" t="s">
        <v>9</v>
      </c>
      <c r="H376" s="34">
        <v>73254.554435579383</v>
      </c>
      <c r="I376" s="34">
        <v>7751.8047021777111</v>
      </c>
      <c r="J376" s="34">
        <v>0</v>
      </c>
      <c r="K376" s="75">
        <f t="shared" si="105"/>
        <v>81006.36</v>
      </c>
      <c r="L376" s="76">
        <f t="shared" si="106"/>
        <v>81006.36</v>
      </c>
      <c r="M376" s="77">
        <f t="shared" si="100"/>
        <v>2.9070738768961538E-3</v>
      </c>
    </row>
    <row r="377" spans="2:13" s="72" customFormat="1" ht="180" x14ac:dyDescent="0.2">
      <c r="B377" s="73" t="s">
        <v>1663</v>
      </c>
      <c r="C377" s="74" t="s">
        <v>920</v>
      </c>
      <c r="D377" s="74" t="s">
        <v>1424</v>
      </c>
      <c r="E377" s="35" t="s">
        <v>264</v>
      </c>
      <c r="F377" s="34">
        <v>1</v>
      </c>
      <c r="G377" s="34" t="s">
        <v>9</v>
      </c>
      <c r="H377" s="34">
        <v>136044.17252321885</v>
      </c>
      <c r="I377" s="34">
        <v>7751.8047021777111</v>
      </c>
      <c r="J377" s="34">
        <v>0</v>
      </c>
      <c r="K377" s="75">
        <f t="shared" ref="K377" si="107">ROUND(+H377+I377+J377,2)</f>
        <v>143795.98000000001</v>
      </c>
      <c r="L377" s="76">
        <f t="shared" ref="L377" si="108">ROUND(F377*K377,2)</f>
        <v>143795.98000000001</v>
      </c>
      <c r="M377" s="77">
        <f t="shared" si="100"/>
        <v>5.1604039122444432E-3</v>
      </c>
    </row>
    <row r="378" spans="2:13" s="8" customFormat="1" ht="18" x14ac:dyDescent="0.2">
      <c r="B378" s="13"/>
      <c r="C378" s="14"/>
      <c r="D378" s="74"/>
      <c r="E378" s="15"/>
      <c r="F378" s="16"/>
      <c r="G378" s="16"/>
      <c r="H378" s="16">
        <v>0</v>
      </c>
      <c r="I378" s="16">
        <v>0</v>
      </c>
      <c r="J378" s="16">
        <v>0</v>
      </c>
      <c r="K378" s="17"/>
      <c r="L378" s="18"/>
      <c r="M378" s="19">
        <f t="shared" si="100"/>
        <v>0</v>
      </c>
    </row>
    <row r="379" spans="2:13" s="8" customFormat="1" ht="25.5" customHeight="1" x14ac:dyDescent="0.2">
      <c r="B379" s="48" t="s">
        <v>609</v>
      </c>
      <c r="C379" s="49"/>
      <c r="D379" s="146"/>
      <c r="E379" s="70" t="s">
        <v>265</v>
      </c>
      <c r="F379" s="50"/>
      <c r="G379" s="51"/>
      <c r="H379" s="52">
        <v>0</v>
      </c>
      <c r="I379" s="52">
        <v>0</v>
      </c>
      <c r="J379" s="50">
        <v>0</v>
      </c>
      <c r="K379" s="50"/>
      <c r="L379" s="53">
        <f>SUBTOTAL(9,L380:L381)</f>
        <v>207544.44</v>
      </c>
      <c r="M379" s="54">
        <f t="shared" si="100"/>
        <v>7.4481438225225917E-3</v>
      </c>
    </row>
    <row r="380" spans="2:13" s="72" customFormat="1" ht="36" x14ac:dyDescent="0.2">
      <c r="B380" s="73" t="s">
        <v>610</v>
      </c>
      <c r="C380" s="74" t="s">
        <v>920</v>
      </c>
      <c r="D380" s="74" t="s">
        <v>1425</v>
      </c>
      <c r="E380" s="35" t="s">
        <v>266</v>
      </c>
      <c r="F380" s="34">
        <v>4</v>
      </c>
      <c r="G380" s="34" t="s">
        <v>2</v>
      </c>
      <c r="H380" s="34">
        <v>6627.7930203619435</v>
      </c>
      <c r="I380" s="34">
        <v>6694.3214283347543</v>
      </c>
      <c r="J380" s="34">
        <v>0</v>
      </c>
      <c r="K380" s="75">
        <f t="shared" ref="K380:K381" si="109">ROUND(+H380+I380+J380,2)</f>
        <v>13322.11</v>
      </c>
      <c r="L380" s="76">
        <f t="shared" ref="L380:L381" si="110">ROUND(F380*K380,2)</f>
        <v>53288.44</v>
      </c>
      <c r="M380" s="77">
        <f t="shared" si="100"/>
        <v>1.9123613487206199E-3</v>
      </c>
    </row>
    <row r="381" spans="2:13" s="72" customFormat="1" ht="72" x14ac:dyDescent="0.2">
      <c r="B381" s="73" t="s">
        <v>611</v>
      </c>
      <c r="C381" s="74" t="s">
        <v>920</v>
      </c>
      <c r="D381" s="74" t="s">
        <v>1426</v>
      </c>
      <c r="E381" s="35" t="s">
        <v>267</v>
      </c>
      <c r="F381" s="34">
        <v>20</v>
      </c>
      <c r="G381" s="34" t="s">
        <v>1</v>
      </c>
      <c r="H381" s="34">
        <v>3837.1433275779673</v>
      </c>
      <c r="I381" s="34">
        <v>3875.6597742990684</v>
      </c>
      <c r="J381" s="34">
        <v>0</v>
      </c>
      <c r="K381" s="75">
        <f t="shared" si="109"/>
        <v>7712.8</v>
      </c>
      <c r="L381" s="76">
        <f t="shared" si="110"/>
        <v>154256</v>
      </c>
      <c r="M381" s="77">
        <f t="shared" si="100"/>
        <v>5.5357824738019711E-3</v>
      </c>
    </row>
    <row r="382" spans="2:13" s="8" customFormat="1" ht="18" x14ac:dyDescent="0.2">
      <c r="B382" s="13"/>
      <c r="C382" s="14"/>
      <c r="D382" s="74"/>
      <c r="E382" s="15"/>
      <c r="F382" s="16"/>
      <c r="G382" s="16"/>
      <c r="H382" s="16">
        <v>0</v>
      </c>
      <c r="I382" s="16">
        <v>0</v>
      </c>
      <c r="J382" s="16">
        <v>0</v>
      </c>
      <c r="K382" s="17"/>
      <c r="L382" s="18"/>
      <c r="M382" s="19">
        <f t="shared" si="100"/>
        <v>0</v>
      </c>
    </row>
    <row r="383" spans="2:13" s="8" customFormat="1" ht="25.5" customHeight="1" x14ac:dyDescent="0.2">
      <c r="B383" s="48" t="s">
        <v>612</v>
      </c>
      <c r="C383" s="49"/>
      <c r="D383" s="49"/>
      <c r="E383" s="70" t="s">
        <v>268</v>
      </c>
      <c r="F383" s="50"/>
      <c r="G383" s="51"/>
      <c r="H383" s="52">
        <v>0</v>
      </c>
      <c r="I383" s="52">
        <v>0</v>
      </c>
      <c r="J383" s="50">
        <v>0</v>
      </c>
      <c r="K383" s="50"/>
      <c r="L383" s="53">
        <f>SUBTOTAL(9,L384:L396)</f>
        <v>1502185.4400000002</v>
      </c>
      <c r="M383" s="54">
        <f t="shared" si="100"/>
        <v>5.3908903583345241E-2</v>
      </c>
    </row>
    <row r="384" spans="2:13" s="72" customFormat="1" ht="54" x14ac:dyDescent="0.2">
      <c r="B384" s="73" t="s">
        <v>613</v>
      </c>
      <c r="C384" s="74" t="s">
        <v>920</v>
      </c>
      <c r="D384" s="74" t="s">
        <v>1427</v>
      </c>
      <c r="E384" s="35" t="s">
        <v>269</v>
      </c>
      <c r="F384" s="34">
        <v>1</v>
      </c>
      <c r="G384" s="34" t="s">
        <v>2</v>
      </c>
      <c r="H384" s="34">
        <v>156974.04521909868</v>
      </c>
      <c r="I384" s="34">
        <v>15503.609404355422</v>
      </c>
      <c r="J384" s="34">
        <v>0</v>
      </c>
      <c r="K384" s="75">
        <f t="shared" ref="K384:K385" si="111">ROUND(+H384+I384+J384,2)</f>
        <v>172477.65</v>
      </c>
      <c r="L384" s="76">
        <f t="shared" ref="L384:L385" si="112">ROUND(F384*K384,2)</f>
        <v>172477.65</v>
      </c>
      <c r="M384" s="77">
        <f t="shared" si="100"/>
        <v>6.1897025204371344E-3</v>
      </c>
    </row>
    <row r="385" spans="2:13" s="72" customFormat="1" ht="72" x14ac:dyDescent="0.2">
      <c r="B385" s="73" t="s">
        <v>614</v>
      </c>
      <c r="C385" s="74" t="s">
        <v>920</v>
      </c>
      <c r="D385" s="74" t="s">
        <v>1428</v>
      </c>
      <c r="E385" s="35" t="s">
        <v>270</v>
      </c>
      <c r="F385" s="34">
        <v>1</v>
      </c>
      <c r="G385" s="34" t="s">
        <v>9</v>
      </c>
      <c r="H385" s="34">
        <v>899325.62252314715</v>
      </c>
      <c r="I385" s="34">
        <v>32299.186259073798</v>
      </c>
      <c r="J385" s="34">
        <v>0</v>
      </c>
      <c r="K385" s="75">
        <f t="shared" si="111"/>
        <v>931624.81</v>
      </c>
      <c r="L385" s="76">
        <f t="shared" si="112"/>
        <v>931624.81</v>
      </c>
      <c r="M385" s="77">
        <f t="shared" si="100"/>
        <v>3.3433203864725466E-2</v>
      </c>
    </row>
    <row r="386" spans="2:13" s="72" customFormat="1" ht="126" x14ac:dyDescent="0.2">
      <c r="B386" s="73" t="s">
        <v>615</v>
      </c>
      <c r="C386" s="74" t="s">
        <v>920</v>
      </c>
      <c r="D386" s="74" t="s">
        <v>1429</v>
      </c>
      <c r="E386" s="35" t="s">
        <v>271</v>
      </c>
      <c r="F386" s="34">
        <v>1</v>
      </c>
      <c r="G386" s="34" t="s">
        <v>2</v>
      </c>
      <c r="H386" s="34">
        <v>20929.872695879822</v>
      </c>
      <c r="I386" s="34">
        <v>5813.8535266332838</v>
      </c>
      <c r="J386" s="34">
        <v>0</v>
      </c>
      <c r="K386" s="75">
        <f t="shared" ref="K386:K396" si="113">ROUND(+H386+I386+J386,2)</f>
        <v>26743.73</v>
      </c>
      <c r="L386" s="76">
        <f t="shared" ref="L386:L396" si="114">ROUND(F386*K386,2)</f>
        <v>26743.73</v>
      </c>
      <c r="M386" s="77">
        <f t="shared" si="100"/>
        <v>9.597517880542215E-4</v>
      </c>
    </row>
    <row r="387" spans="2:13" s="72" customFormat="1" ht="126" x14ac:dyDescent="0.2">
      <c r="B387" s="73" t="s">
        <v>616</v>
      </c>
      <c r="C387" s="74" t="s">
        <v>920</v>
      </c>
      <c r="D387" s="74" t="s">
        <v>1430</v>
      </c>
      <c r="E387" s="35" t="s">
        <v>272</v>
      </c>
      <c r="F387" s="34">
        <v>1</v>
      </c>
      <c r="G387" s="34" t="s">
        <v>2</v>
      </c>
      <c r="H387" s="34">
        <v>9592.8583189449182</v>
      </c>
      <c r="I387" s="34">
        <v>3875.9023510888555</v>
      </c>
      <c r="J387" s="34">
        <v>0</v>
      </c>
      <c r="K387" s="75">
        <f t="shared" si="113"/>
        <v>13468.76</v>
      </c>
      <c r="L387" s="76">
        <f t="shared" si="114"/>
        <v>13468.76</v>
      </c>
      <c r="M387" s="77">
        <f t="shared" si="100"/>
        <v>4.8335316326006796E-4</v>
      </c>
    </row>
    <row r="388" spans="2:13" s="72" customFormat="1" ht="54" x14ac:dyDescent="0.2">
      <c r="B388" s="73" t="s">
        <v>617</v>
      </c>
      <c r="C388" s="74" t="s">
        <v>920</v>
      </c>
      <c r="D388" s="74" t="s">
        <v>1431</v>
      </c>
      <c r="E388" s="35" t="s">
        <v>273</v>
      </c>
      <c r="F388" s="34">
        <v>1</v>
      </c>
      <c r="G388" s="34" t="s">
        <v>2</v>
      </c>
      <c r="H388" s="34">
        <v>263561.35987404222</v>
      </c>
      <c r="I388" s="34">
        <v>83331.900548410398</v>
      </c>
      <c r="J388" s="34">
        <v>0</v>
      </c>
      <c r="K388" s="75">
        <f t="shared" ref="K388" si="115">ROUND(+H388+I388+J388,2)</f>
        <v>346893.26</v>
      </c>
      <c r="L388" s="76">
        <f t="shared" ref="L388" si="116">ROUND(F388*K388,2)</f>
        <v>346893.26</v>
      </c>
      <c r="M388" s="77">
        <f t="shared" si="100"/>
        <v>1.2448952578752403E-2</v>
      </c>
    </row>
    <row r="389" spans="2:13" s="72" customFormat="1" ht="36" x14ac:dyDescent="0.2">
      <c r="B389" s="73" t="s">
        <v>618</v>
      </c>
      <c r="C389" s="74" t="s">
        <v>920</v>
      </c>
      <c r="D389" s="74" t="s">
        <v>1432</v>
      </c>
      <c r="E389" s="35" t="s">
        <v>274</v>
      </c>
      <c r="F389" s="34">
        <v>1</v>
      </c>
      <c r="G389" s="34" t="s">
        <v>2</v>
      </c>
      <c r="H389" s="34">
        <v>1757.0757324936146</v>
      </c>
      <c r="I389" s="34">
        <v>968.97558777221388</v>
      </c>
      <c r="J389" s="34">
        <v>0</v>
      </c>
      <c r="K389" s="75">
        <f t="shared" si="113"/>
        <v>2726.05</v>
      </c>
      <c r="L389" s="76">
        <f t="shared" si="114"/>
        <v>2726.05</v>
      </c>
      <c r="M389" s="77">
        <f t="shared" si="100"/>
        <v>9.7829710434004934E-5</v>
      </c>
    </row>
    <row r="390" spans="2:13" s="72" customFormat="1" ht="36" x14ac:dyDescent="0.2">
      <c r="B390" s="73" t="s">
        <v>619</v>
      </c>
      <c r="C390" s="74" t="s">
        <v>920</v>
      </c>
      <c r="D390" s="74" t="s">
        <v>1433</v>
      </c>
      <c r="E390" s="35" t="s">
        <v>275</v>
      </c>
      <c r="F390" s="34">
        <v>1</v>
      </c>
      <c r="G390" s="34" t="s">
        <v>2</v>
      </c>
      <c r="H390" s="34">
        <v>2635.6135987404218</v>
      </c>
      <c r="I390" s="34">
        <v>968.97558777221388</v>
      </c>
      <c r="J390" s="34">
        <v>0</v>
      </c>
      <c r="K390" s="75">
        <f t="shared" si="113"/>
        <v>3604.59</v>
      </c>
      <c r="L390" s="76">
        <f t="shared" si="114"/>
        <v>3604.59</v>
      </c>
      <c r="M390" s="77">
        <f t="shared" si="100"/>
        <v>1.2935786061638995E-4</v>
      </c>
    </row>
    <row r="391" spans="2:13" s="72" customFormat="1" ht="36" x14ac:dyDescent="0.2">
      <c r="B391" s="73" t="s">
        <v>620</v>
      </c>
      <c r="C391" s="74" t="s">
        <v>920</v>
      </c>
      <c r="D391" s="74" t="s">
        <v>1434</v>
      </c>
      <c r="E391" s="35" t="s">
        <v>276</v>
      </c>
      <c r="F391" s="34">
        <v>1</v>
      </c>
      <c r="G391" s="34" t="s">
        <v>1454</v>
      </c>
      <c r="H391" s="34">
        <v>2616.2340869849777</v>
      </c>
      <c r="I391" s="34">
        <v>387.59023510888557</v>
      </c>
      <c r="J391" s="34">
        <v>0</v>
      </c>
      <c r="K391" s="75">
        <f t="shared" si="113"/>
        <v>3003.82</v>
      </c>
      <c r="L391" s="76">
        <f t="shared" si="114"/>
        <v>3003.82</v>
      </c>
      <c r="M391" s="77">
        <f t="shared" si="100"/>
        <v>1.0779803774540919E-4</v>
      </c>
    </row>
    <row r="392" spans="2:13" s="72" customFormat="1" ht="36" x14ac:dyDescent="0.2">
      <c r="B392" s="73" t="s">
        <v>621</v>
      </c>
      <c r="C392" s="74" t="s">
        <v>920</v>
      </c>
      <c r="D392" s="74" t="s">
        <v>1435</v>
      </c>
      <c r="E392" s="35" t="s">
        <v>277</v>
      </c>
      <c r="F392" s="34">
        <v>1</v>
      </c>
      <c r="G392" s="34" t="s">
        <v>1454</v>
      </c>
      <c r="H392" s="34">
        <v>109.81723328085091</v>
      </c>
      <c r="I392" s="34">
        <v>38.759023510888554</v>
      </c>
      <c r="J392" s="34">
        <v>0</v>
      </c>
      <c r="K392" s="75">
        <f t="shared" si="113"/>
        <v>148.58000000000001</v>
      </c>
      <c r="L392" s="76">
        <f t="shared" si="114"/>
        <v>148.58000000000001</v>
      </c>
      <c r="M392" s="77">
        <f t="shared" si="100"/>
        <v>5.3320879574052032E-6</v>
      </c>
    </row>
    <row r="393" spans="2:13" s="72" customFormat="1" ht="36" x14ac:dyDescent="0.2">
      <c r="B393" s="73" t="s">
        <v>622</v>
      </c>
      <c r="C393" s="74" t="s">
        <v>920</v>
      </c>
      <c r="D393" s="74" t="s">
        <v>1436</v>
      </c>
      <c r="E393" s="35" t="s">
        <v>278</v>
      </c>
      <c r="F393" s="34">
        <v>1</v>
      </c>
      <c r="G393" s="34" t="s">
        <v>2</v>
      </c>
      <c r="H393" s="34">
        <v>540.68837797689548</v>
      </c>
      <c r="I393" s="34">
        <v>387.59023510888557</v>
      </c>
      <c r="J393" s="34">
        <v>0</v>
      </c>
      <c r="K393" s="75">
        <f t="shared" si="113"/>
        <v>928.28</v>
      </c>
      <c r="L393" s="76">
        <f t="shared" si="114"/>
        <v>928.28</v>
      </c>
      <c r="M393" s="77">
        <f t="shared" ref="M393:M404" si="117">+L393/$L$851</f>
        <v>3.3313168724593492E-5</v>
      </c>
    </row>
    <row r="394" spans="2:13" s="72" customFormat="1" ht="36" x14ac:dyDescent="0.2">
      <c r="B394" s="73" t="s">
        <v>623</v>
      </c>
      <c r="C394" s="74" t="s">
        <v>920</v>
      </c>
      <c r="D394" s="74" t="s">
        <v>1437</v>
      </c>
      <c r="E394" s="35" t="s">
        <v>279</v>
      </c>
      <c r="F394" s="34">
        <v>1</v>
      </c>
      <c r="G394" s="34" t="s">
        <v>2</v>
      </c>
      <c r="H394" s="34">
        <v>153.74412659319128</v>
      </c>
      <c r="I394" s="34">
        <v>96.897558777221391</v>
      </c>
      <c r="J394" s="34">
        <v>0</v>
      </c>
      <c r="K394" s="75">
        <f t="shared" si="113"/>
        <v>250.64</v>
      </c>
      <c r="L394" s="76">
        <f t="shared" si="114"/>
        <v>250.64</v>
      </c>
      <c r="M394" s="77">
        <f t="shared" si="117"/>
        <v>8.9947134583661325E-6</v>
      </c>
    </row>
    <row r="395" spans="2:13" s="72" customFormat="1" ht="36" x14ac:dyDescent="0.2">
      <c r="B395" s="73" t="s">
        <v>624</v>
      </c>
      <c r="C395" s="74" t="s">
        <v>920</v>
      </c>
      <c r="D395" s="74" t="s">
        <v>1438</v>
      </c>
      <c r="E395" s="35" t="s">
        <v>280</v>
      </c>
      <c r="F395" s="34">
        <v>1</v>
      </c>
      <c r="G395" s="34" t="s">
        <v>2</v>
      </c>
      <c r="H395" s="34">
        <v>32.945169984255273</v>
      </c>
      <c r="I395" s="34">
        <v>19.379511755444277</v>
      </c>
      <c r="J395" s="34">
        <v>0</v>
      </c>
      <c r="K395" s="75">
        <f t="shared" si="113"/>
        <v>52.32</v>
      </c>
      <c r="L395" s="76">
        <f t="shared" si="114"/>
        <v>52.32</v>
      </c>
      <c r="M395" s="77">
        <f t="shared" si="117"/>
        <v>1.877606958752458E-6</v>
      </c>
    </row>
    <row r="396" spans="2:13" s="72" customFormat="1" ht="36" x14ac:dyDescent="0.2">
      <c r="B396" s="73" t="s">
        <v>625</v>
      </c>
      <c r="C396" s="74" t="s">
        <v>920</v>
      </c>
      <c r="D396" s="74" t="s">
        <v>1452</v>
      </c>
      <c r="E396" s="35" t="s">
        <v>281</v>
      </c>
      <c r="F396" s="34">
        <v>3</v>
      </c>
      <c r="G396" s="34" t="s">
        <v>2</v>
      </c>
      <c r="H396" s="34">
        <v>43.603901449749621</v>
      </c>
      <c r="I396" s="34">
        <v>44.041588344307591</v>
      </c>
      <c r="J396" s="34">
        <v>0</v>
      </c>
      <c r="K396" s="75">
        <f t="shared" si="113"/>
        <v>87.65</v>
      </c>
      <c r="L396" s="76">
        <f t="shared" si="114"/>
        <v>262.95</v>
      </c>
      <c r="M396" s="77">
        <f t="shared" si="117"/>
        <v>9.4364822210236771E-6</v>
      </c>
    </row>
    <row r="397" spans="2:13" s="8" customFormat="1" ht="18" x14ac:dyDescent="0.2">
      <c r="B397" s="13"/>
      <c r="C397" s="14"/>
      <c r="D397" s="14"/>
      <c r="E397" s="15"/>
      <c r="F397" s="16"/>
      <c r="G397" s="16"/>
      <c r="H397" s="16">
        <v>0</v>
      </c>
      <c r="I397" s="16">
        <v>0</v>
      </c>
      <c r="J397" s="16">
        <v>0</v>
      </c>
      <c r="K397" s="17"/>
      <c r="L397" s="18"/>
      <c r="M397" s="19">
        <f t="shared" si="117"/>
        <v>0</v>
      </c>
    </row>
    <row r="398" spans="2:13" s="8" customFormat="1" ht="25.5" customHeight="1" x14ac:dyDescent="0.2">
      <c r="B398" s="48" t="s">
        <v>626</v>
      </c>
      <c r="C398" s="49"/>
      <c r="D398" s="49"/>
      <c r="E398" s="70" t="s">
        <v>282</v>
      </c>
      <c r="F398" s="50"/>
      <c r="G398" s="51"/>
      <c r="H398" s="52">
        <v>0</v>
      </c>
      <c r="I398" s="52">
        <v>0</v>
      </c>
      <c r="J398" s="50">
        <v>0</v>
      </c>
      <c r="K398" s="50"/>
      <c r="L398" s="53">
        <f>SUBTOTAL(9,L399)</f>
        <v>32800.39</v>
      </c>
      <c r="M398" s="54">
        <f t="shared" si="117"/>
        <v>1.1771070434593756E-3</v>
      </c>
    </row>
    <row r="399" spans="2:13" s="72" customFormat="1" ht="36" x14ac:dyDescent="0.2">
      <c r="B399" s="73" t="s">
        <v>1664</v>
      </c>
      <c r="C399" s="74" t="s">
        <v>920</v>
      </c>
      <c r="D399" s="74" t="s">
        <v>1453</v>
      </c>
      <c r="E399" s="35" t="s">
        <v>295</v>
      </c>
      <c r="F399" s="34">
        <v>1</v>
      </c>
      <c r="G399" s="34" t="s">
        <v>1296</v>
      </c>
      <c r="H399" s="34">
        <v>32800.391677418353</v>
      </c>
      <c r="I399" s="34">
        <v>0</v>
      </c>
      <c r="J399" s="34">
        <v>0</v>
      </c>
      <c r="K399" s="75">
        <f t="shared" ref="K399" si="118">ROUND(+H399+I399+J399,2)</f>
        <v>32800.39</v>
      </c>
      <c r="L399" s="76">
        <f t="shared" ref="L399" si="119">ROUND(F399*K399,2)</f>
        <v>32800.39</v>
      </c>
      <c r="M399" s="77">
        <f t="shared" si="117"/>
        <v>1.1771070434593756E-3</v>
      </c>
    </row>
    <row r="400" spans="2:13" s="8" customFormat="1" ht="18" x14ac:dyDescent="0.2">
      <c r="B400" s="13"/>
      <c r="C400" s="14"/>
      <c r="D400" s="14"/>
      <c r="E400" s="15"/>
      <c r="F400" s="16"/>
      <c r="G400" s="16"/>
      <c r="H400" s="16">
        <v>0</v>
      </c>
      <c r="I400" s="16">
        <v>0</v>
      </c>
      <c r="J400" s="16">
        <v>0</v>
      </c>
      <c r="K400" s="17"/>
      <c r="L400" s="18"/>
      <c r="M400" s="19">
        <f t="shared" si="117"/>
        <v>0</v>
      </c>
    </row>
    <row r="401" spans="2:13" s="8" customFormat="1" ht="18" x14ac:dyDescent="0.2">
      <c r="B401" s="13"/>
      <c r="C401" s="14"/>
      <c r="D401" s="14"/>
      <c r="E401" s="15"/>
      <c r="F401" s="16"/>
      <c r="G401" s="16"/>
      <c r="H401" s="16">
        <v>0</v>
      </c>
      <c r="I401" s="16">
        <v>0</v>
      </c>
      <c r="J401" s="16">
        <v>0</v>
      </c>
      <c r="K401" s="17"/>
      <c r="L401" s="18"/>
      <c r="M401" s="19">
        <f t="shared" si="117"/>
        <v>0</v>
      </c>
    </row>
    <row r="402" spans="2:13" s="8" customFormat="1" ht="25.5" customHeight="1" x14ac:dyDescent="0.2">
      <c r="B402" s="37">
        <v>10</v>
      </c>
      <c r="C402" s="38"/>
      <c r="D402" s="38"/>
      <c r="E402" s="68" t="s">
        <v>283</v>
      </c>
      <c r="F402" s="40"/>
      <c r="G402" s="36"/>
      <c r="H402" s="41">
        <v>0</v>
      </c>
      <c r="I402" s="41">
        <v>0</v>
      </c>
      <c r="J402" s="40">
        <v>0</v>
      </c>
      <c r="K402" s="40"/>
      <c r="L402" s="42">
        <f>SUBTOTAL(9,L403:L421)</f>
        <v>204958.27000000002</v>
      </c>
      <c r="M402" s="43">
        <f t="shared" si="117"/>
        <v>7.3553339832925302E-3</v>
      </c>
    </row>
    <row r="403" spans="2:13" s="8" customFormat="1" ht="25.5" customHeight="1" x14ac:dyDescent="0.2">
      <c r="B403" s="48" t="s">
        <v>627</v>
      </c>
      <c r="C403" s="49"/>
      <c r="D403" s="49"/>
      <c r="E403" s="70" t="s">
        <v>1778</v>
      </c>
      <c r="F403" s="50"/>
      <c r="G403" s="51"/>
      <c r="H403" s="52">
        <v>0</v>
      </c>
      <c r="I403" s="52">
        <v>0</v>
      </c>
      <c r="J403" s="50">
        <v>0</v>
      </c>
      <c r="K403" s="50"/>
      <c r="L403" s="53">
        <f>SUBTOTAL(9,L404:L404)</f>
        <v>194768.03</v>
      </c>
      <c r="M403" s="54">
        <f t="shared" si="117"/>
        <v>6.9896370120509843E-3</v>
      </c>
    </row>
    <row r="404" spans="2:13" s="8" customFormat="1" ht="36" x14ac:dyDescent="0.2">
      <c r="B404" s="13" t="s">
        <v>628</v>
      </c>
      <c r="C404" s="74" t="s">
        <v>920</v>
      </c>
      <c r="D404" s="74" t="s">
        <v>1136</v>
      </c>
      <c r="E404" s="35" t="s">
        <v>1777</v>
      </c>
      <c r="F404" s="16">
        <v>1</v>
      </c>
      <c r="G404" s="34" t="s">
        <v>9</v>
      </c>
      <c r="H404" s="34">
        <v>194768.03364293856</v>
      </c>
      <c r="I404" s="34">
        <v>0</v>
      </c>
      <c r="J404" s="34">
        <v>0</v>
      </c>
      <c r="K404" s="75">
        <f t="shared" ref="K404" si="120">ROUND(+H404+I404+J404,2)</f>
        <v>194768.03</v>
      </c>
      <c r="L404" s="76">
        <f t="shared" ref="L404" si="121">ROUND(F404*K404,2)</f>
        <v>194768.03</v>
      </c>
      <c r="M404" s="77">
        <f t="shared" si="117"/>
        <v>6.9896370120509843E-3</v>
      </c>
    </row>
    <row r="405" spans="2:13" s="8" customFormat="1" ht="18" x14ac:dyDescent="0.2">
      <c r="B405" s="13" t="s">
        <v>1779</v>
      </c>
      <c r="C405" s="14"/>
      <c r="D405" s="14"/>
      <c r="E405" s="35" t="s">
        <v>284</v>
      </c>
      <c r="F405" s="16">
        <v>120</v>
      </c>
      <c r="G405" s="16"/>
      <c r="H405" s="16">
        <v>0</v>
      </c>
      <c r="I405" s="16">
        <v>0</v>
      </c>
      <c r="J405" s="16">
        <v>0</v>
      </c>
      <c r="K405" s="17"/>
      <c r="L405" s="18" t="s">
        <v>125</v>
      </c>
      <c r="M405" s="19"/>
    </row>
    <row r="406" spans="2:13" s="8" customFormat="1" ht="36" x14ac:dyDescent="0.2">
      <c r="B406" s="13" t="s">
        <v>1780</v>
      </c>
      <c r="C406" s="14"/>
      <c r="D406" s="14"/>
      <c r="E406" s="35" t="s">
        <v>285</v>
      </c>
      <c r="F406" s="16">
        <v>2</v>
      </c>
      <c r="G406" s="16"/>
      <c r="H406" s="16">
        <v>0</v>
      </c>
      <c r="I406" s="16">
        <v>0</v>
      </c>
      <c r="J406" s="16">
        <v>0</v>
      </c>
      <c r="K406" s="17"/>
      <c r="L406" s="18" t="s">
        <v>125</v>
      </c>
      <c r="M406" s="19"/>
    </row>
    <row r="407" spans="2:13" s="8" customFormat="1" ht="36" x14ac:dyDescent="0.2">
      <c r="B407" s="13" t="s">
        <v>1781</v>
      </c>
      <c r="C407" s="14"/>
      <c r="D407" s="14"/>
      <c r="E407" s="35" t="s">
        <v>286</v>
      </c>
      <c r="F407" s="16">
        <v>1080</v>
      </c>
      <c r="G407" s="16"/>
      <c r="H407" s="16">
        <v>0</v>
      </c>
      <c r="I407" s="16">
        <v>0</v>
      </c>
      <c r="J407" s="16">
        <v>0</v>
      </c>
      <c r="K407" s="17"/>
      <c r="L407" s="18" t="s">
        <v>125</v>
      </c>
      <c r="M407" s="19"/>
    </row>
    <row r="408" spans="2:13" s="8" customFormat="1" ht="216" x14ac:dyDescent="0.2">
      <c r="B408" s="13" t="s">
        <v>1782</v>
      </c>
      <c r="C408" s="14"/>
      <c r="D408" s="14"/>
      <c r="E408" s="35" t="s">
        <v>287</v>
      </c>
      <c r="F408" s="16">
        <v>60</v>
      </c>
      <c r="G408" s="16"/>
      <c r="H408" s="16">
        <v>0</v>
      </c>
      <c r="I408" s="16">
        <v>0</v>
      </c>
      <c r="J408" s="16">
        <v>0</v>
      </c>
      <c r="K408" s="17"/>
      <c r="L408" s="18" t="s">
        <v>125</v>
      </c>
      <c r="M408" s="19"/>
    </row>
    <row r="409" spans="2:13" s="8" customFormat="1" ht="18" x14ac:dyDescent="0.2">
      <c r="B409" s="13" t="s">
        <v>1783</v>
      </c>
      <c r="C409" s="14"/>
      <c r="D409" s="14"/>
      <c r="E409" s="35" t="s">
        <v>289</v>
      </c>
      <c r="F409" s="16">
        <v>2</v>
      </c>
      <c r="G409" s="16"/>
      <c r="H409" s="16">
        <v>0</v>
      </c>
      <c r="I409" s="16">
        <v>0</v>
      </c>
      <c r="J409" s="16">
        <v>0</v>
      </c>
      <c r="K409" s="17"/>
      <c r="L409" s="18" t="s">
        <v>125</v>
      </c>
      <c r="M409" s="19"/>
    </row>
    <row r="410" spans="2:13" s="8" customFormat="1" ht="18" x14ac:dyDescent="0.2">
      <c r="B410" s="13" t="s">
        <v>1784</v>
      </c>
      <c r="C410" s="14"/>
      <c r="D410" s="14"/>
      <c r="E410" s="35" t="s">
        <v>290</v>
      </c>
      <c r="F410" s="16">
        <v>1</v>
      </c>
      <c r="G410" s="16"/>
      <c r="H410" s="16">
        <v>0</v>
      </c>
      <c r="I410" s="16">
        <v>0</v>
      </c>
      <c r="J410" s="16">
        <v>0</v>
      </c>
      <c r="K410" s="17"/>
      <c r="L410" s="18" t="s">
        <v>125</v>
      </c>
      <c r="M410" s="19"/>
    </row>
    <row r="411" spans="2:13" s="8" customFormat="1" ht="18" x14ac:dyDescent="0.2">
      <c r="B411" s="13" t="s">
        <v>1785</v>
      </c>
      <c r="C411" s="14"/>
      <c r="D411" s="14"/>
      <c r="E411" s="35" t="s">
        <v>291</v>
      </c>
      <c r="F411" s="16">
        <v>395</v>
      </c>
      <c r="G411" s="16"/>
      <c r="H411" s="16">
        <v>0</v>
      </c>
      <c r="I411" s="16">
        <v>0</v>
      </c>
      <c r="J411" s="16">
        <v>0</v>
      </c>
      <c r="K411" s="17"/>
      <c r="L411" s="18" t="s">
        <v>125</v>
      </c>
      <c r="M411" s="19"/>
    </row>
    <row r="412" spans="2:13" s="8" customFormat="1" ht="18" x14ac:dyDescent="0.2">
      <c r="B412" s="13" t="s">
        <v>1786</v>
      </c>
      <c r="C412" s="14"/>
      <c r="D412" s="14"/>
      <c r="E412" s="35" t="s">
        <v>292</v>
      </c>
      <c r="F412" s="16">
        <v>273</v>
      </c>
      <c r="G412" s="16"/>
      <c r="H412" s="16">
        <v>0</v>
      </c>
      <c r="I412" s="16">
        <v>0</v>
      </c>
      <c r="J412" s="16">
        <v>0</v>
      </c>
      <c r="K412" s="17"/>
      <c r="L412" s="18" t="s">
        <v>125</v>
      </c>
      <c r="M412" s="19"/>
    </row>
    <row r="413" spans="2:13" s="8" customFormat="1" ht="18" x14ac:dyDescent="0.2">
      <c r="B413" s="13" t="s">
        <v>1787</v>
      </c>
      <c r="C413" s="14"/>
      <c r="D413" s="14"/>
      <c r="E413" s="35" t="s">
        <v>293</v>
      </c>
      <c r="F413" s="16">
        <v>132</v>
      </c>
      <c r="G413" s="16"/>
      <c r="H413" s="16">
        <v>0</v>
      </c>
      <c r="I413" s="16">
        <v>0</v>
      </c>
      <c r="J413" s="16">
        <v>0</v>
      </c>
      <c r="K413" s="17"/>
      <c r="L413" s="18" t="s">
        <v>125</v>
      </c>
      <c r="M413" s="19"/>
    </row>
    <row r="414" spans="2:13" s="8" customFormat="1" ht="18" x14ac:dyDescent="0.2">
      <c r="B414" s="13" t="s">
        <v>1788</v>
      </c>
      <c r="C414" s="14"/>
      <c r="D414" s="14"/>
      <c r="E414" s="35" t="s">
        <v>294</v>
      </c>
      <c r="F414" s="16">
        <v>24</v>
      </c>
      <c r="G414" s="16"/>
      <c r="H414" s="16">
        <v>0</v>
      </c>
      <c r="I414" s="16">
        <v>0</v>
      </c>
      <c r="J414" s="16">
        <v>0</v>
      </c>
      <c r="K414" s="17"/>
      <c r="L414" s="18" t="s">
        <v>125</v>
      </c>
      <c r="M414" s="19"/>
    </row>
    <row r="415" spans="2:13" s="8" customFormat="1" ht="18" x14ac:dyDescent="0.2">
      <c r="B415" s="13"/>
      <c r="C415" s="14"/>
      <c r="D415" s="14"/>
      <c r="E415" s="15"/>
      <c r="F415" s="16"/>
      <c r="G415" s="16"/>
      <c r="H415" s="16">
        <v>0</v>
      </c>
      <c r="I415" s="16">
        <v>0</v>
      </c>
      <c r="J415" s="16">
        <v>0</v>
      </c>
      <c r="K415" s="17"/>
      <c r="L415" s="18"/>
      <c r="M415" s="19">
        <f t="shared" ref="M415:M446" si="122">+L415/$L$851</f>
        <v>0</v>
      </c>
    </row>
    <row r="416" spans="2:13" s="8" customFormat="1" ht="25.5" customHeight="1" x14ac:dyDescent="0.2">
      <c r="B416" s="48" t="s">
        <v>629</v>
      </c>
      <c r="C416" s="49"/>
      <c r="D416" s="49"/>
      <c r="E416" s="70" t="s">
        <v>288</v>
      </c>
      <c r="F416" s="50"/>
      <c r="G416" s="51"/>
      <c r="H416" s="52">
        <v>0</v>
      </c>
      <c r="I416" s="52">
        <v>0</v>
      </c>
      <c r="J416" s="50">
        <v>0</v>
      </c>
      <c r="K416" s="50"/>
      <c r="L416" s="53">
        <f>SUBTOTAL(9,L417:L420)</f>
        <v>10190.24</v>
      </c>
      <c r="M416" s="54">
        <f t="shared" si="122"/>
        <v>3.6569697124154524E-4</v>
      </c>
    </row>
    <row r="417" spans="2:13" s="8" customFormat="1" ht="36" x14ac:dyDescent="0.2">
      <c r="B417" s="13" t="s">
        <v>630</v>
      </c>
      <c r="C417" s="74" t="s">
        <v>920</v>
      </c>
      <c r="D417" s="74" t="s">
        <v>1268</v>
      </c>
      <c r="E417" s="35" t="s">
        <v>189</v>
      </c>
      <c r="F417" s="16">
        <v>60</v>
      </c>
      <c r="G417" s="34" t="s">
        <v>1</v>
      </c>
      <c r="H417" s="34">
        <v>19.232658121919687</v>
      </c>
      <c r="I417" s="34">
        <v>52.920372554520014</v>
      </c>
      <c r="J417" s="34">
        <v>0</v>
      </c>
      <c r="K417" s="75">
        <f t="shared" ref="K417:K418" si="123">ROUND(+H417+I417+J417,2)</f>
        <v>72.150000000000006</v>
      </c>
      <c r="L417" s="76">
        <f t="shared" ref="L417:L418" si="124">ROUND(F417*K417,2)</f>
        <v>4329</v>
      </c>
      <c r="M417" s="77">
        <f t="shared" si="122"/>
        <v>1.5535475008485072E-4</v>
      </c>
    </row>
    <row r="418" spans="2:13" s="8" customFormat="1" ht="36" x14ac:dyDescent="0.2">
      <c r="B418" s="13" t="s">
        <v>1789</v>
      </c>
      <c r="C418" s="74" t="s">
        <v>920</v>
      </c>
      <c r="D418" s="74" t="s">
        <v>1269</v>
      </c>
      <c r="E418" s="35" t="s">
        <v>190</v>
      </c>
      <c r="F418" s="16">
        <v>50</v>
      </c>
      <c r="G418" s="34" t="s">
        <v>1</v>
      </c>
      <c r="H418" s="34">
        <v>40.529880229519378</v>
      </c>
      <c r="I418" s="34">
        <v>58.138535266332831</v>
      </c>
      <c r="J418" s="34">
        <v>0</v>
      </c>
      <c r="K418" s="75">
        <f t="shared" si="123"/>
        <v>98.67</v>
      </c>
      <c r="L418" s="76">
        <f t="shared" si="124"/>
        <v>4933.5</v>
      </c>
      <c r="M418" s="77">
        <f t="shared" si="122"/>
        <v>1.7704843140300557E-4</v>
      </c>
    </row>
    <row r="419" spans="2:13" s="8" customFormat="1" ht="18" x14ac:dyDescent="0.2">
      <c r="B419" s="13" t="s">
        <v>631</v>
      </c>
      <c r="C419" s="74" t="s">
        <v>32</v>
      </c>
      <c r="D419" s="74">
        <v>61860</v>
      </c>
      <c r="E419" s="35" t="s">
        <v>1747</v>
      </c>
      <c r="F419" s="16">
        <v>9</v>
      </c>
      <c r="G419" s="34" t="s">
        <v>2</v>
      </c>
      <c r="H419" s="34">
        <v>28.048613347379685</v>
      </c>
      <c r="I419" s="34">
        <v>24.922052117501341</v>
      </c>
      <c r="J419" s="34">
        <v>0</v>
      </c>
      <c r="K419" s="75">
        <f t="shared" ref="K419:K420" si="125">ROUND(+H419+I419+J419,2)</f>
        <v>52.97</v>
      </c>
      <c r="L419" s="76">
        <f t="shared" ref="L419:L420" si="126">ROUND(F419*K419,2)</f>
        <v>476.73</v>
      </c>
      <c r="M419" s="77">
        <f t="shared" si="122"/>
        <v>1.7108401480238136E-5</v>
      </c>
    </row>
    <row r="420" spans="2:13" s="8" customFormat="1" ht="18" x14ac:dyDescent="0.2">
      <c r="B420" s="13" t="s">
        <v>632</v>
      </c>
      <c r="C420" s="74" t="s">
        <v>32</v>
      </c>
      <c r="D420" s="74">
        <v>61875</v>
      </c>
      <c r="E420" s="35" t="s">
        <v>1746</v>
      </c>
      <c r="F420" s="16">
        <v>7</v>
      </c>
      <c r="G420" s="34" t="s">
        <v>2</v>
      </c>
      <c r="H420" s="34">
        <v>39.508364632099067</v>
      </c>
      <c r="I420" s="34">
        <v>24.922052117501341</v>
      </c>
      <c r="J420" s="34">
        <v>0</v>
      </c>
      <c r="K420" s="75">
        <f t="shared" si="125"/>
        <v>64.430000000000007</v>
      </c>
      <c r="L420" s="76">
        <f t="shared" si="126"/>
        <v>451.01</v>
      </c>
      <c r="M420" s="77">
        <f t="shared" si="122"/>
        <v>1.6185388273450804E-5</v>
      </c>
    </row>
    <row r="421" spans="2:13" s="8" customFormat="1" ht="18" x14ac:dyDescent="0.2">
      <c r="B421" s="13"/>
      <c r="C421" s="14"/>
      <c r="D421" s="14"/>
      <c r="E421" s="15"/>
      <c r="F421" s="16"/>
      <c r="G421" s="16"/>
      <c r="H421" s="16">
        <v>0</v>
      </c>
      <c r="I421" s="16">
        <v>0</v>
      </c>
      <c r="J421" s="16">
        <v>0</v>
      </c>
      <c r="K421" s="17"/>
      <c r="L421" s="18"/>
      <c r="M421" s="19">
        <f t="shared" si="122"/>
        <v>0</v>
      </c>
    </row>
    <row r="422" spans="2:13" s="8" customFormat="1" ht="18" x14ac:dyDescent="0.2">
      <c r="B422" s="13"/>
      <c r="C422" s="14"/>
      <c r="D422" s="14"/>
      <c r="E422" s="15"/>
      <c r="F422" s="16"/>
      <c r="G422" s="16"/>
      <c r="H422" s="16">
        <v>0</v>
      </c>
      <c r="I422" s="16">
        <v>0</v>
      </c>
      <c r="J422" s="16">
        <v>0</v>
      </c>
      <c r="K422" s="17"/>
      <c r="L422" s="18"/>
      <c r="M422" s="19">
        <f t="shared" si="122"/>
        <v>0</v>
      </c>
    </row>
    <row r="423" spans="2:13" s="8" customFormat="1" ht="25.5" customHeight="1" x14ac:dyDescent="0.2">
      <c r="B423" s="37">
        <v>11</v>
      </c>
      <c r="C423" s="38"/>
      <c r="D423" s="38"/>
      <c r="E423" s="68" t="s">
        <v>296</v>
      </c>
      <c r="F423" s="40"/>
      <c r="G423" s="36"/>
      <c r="H423" s="41">
        <v>0</v>
      </c>
      <c r="I423" s="41">
        <v>0</v>
      </c>
      <c r="J423" s="40">
        <v>0</v>
      </c>
      <c r="K423" s="40"/>
      <c r="L423" s="42">
        <f>SUBTOTAL(9,L424:L474)</f>
        <v>473581.3000000001</v>
      </c>
      <c r="M423" s="43">
        <f t="shared" si="122"/>
        <v>1.6995404136373005E-2</v>
      </c>
    </row>
    <row r="424" spans="2:13" s="8" customFormat="1" ht="25.5" customHeight="1" x14ac:dyDescent="0.2">
      <c r="B424" s="48" t="s">
        <v>633</v>
      </c>
      <c r="C424" s="49"/>
      <c r="D424" s="49"/>
      <c r="E424" s="70" t="s">
        <v>197</v>
      </c>
      <c r="F424" s="50"/>
      <c r="G424" s="51"/>
      <c r="H424" s="52">
        <v>0</v>
      </c>
      <c r="I424" s="52">
        <v>0</v>
      </c>
      <c r="J424" s="50">
        <v>0</v>
      </c>
      <c r="K424" s="50"/>
      <c r="L424" s="53">
        <f>SUBTOTAL(9,L425:L429)</f>
        <v>34660.949999999997</v>
      </c>
      <c r="M424" s="54">
        <f t="shared" si="122"/>
        <v>1.243876928841189E-3</v>
      </c>
    </row>
    <row r="425" spans="2:13" s="8" customFormat="1" ht="36" x14ac:dyDescent="0.2">
      <c r="B425" s="13" t="s">
        <v>634</v>
      </c>
      <c r="C425" s="74" t="s">
        <v>920</v>
      </c>
      <c r="D425" s="74" t="s">
        <v>1273</v>
      </c>
      <c r="E425" s="35" t="s">
        <v>194</v>
      </c>
      <c r="F425" s="16">
        <v>15</v>
      </c>
      <c r="G425" s="16" t="s">
        <v>1</v>
      </c>
      <c r="H425" s="16">
        <v>14.071248157719694</v>
      </c>
      <c r="I425" s="16">
        <v>34.229122461195864</v>
      </c>
      <c r="J425" s="16">
        <v>0</v>
      </c>
      <c r="K425" s="17">
        <f t="shared" ref="K425:K428" si="127">ROUND(+H425+I425+J425,2)</f>
        <v>48.3</v>
      </c>
      <c r="L425" s="76">
        <f t="shared" ref="L425:L428" si="128">ROUND(F425*K425,2)</f>
        <v>724.5</v>
      </c>
      <c r="M425" s="77">
        <f t="shared" si="122"/>
        <v>2.6000119296944873E-5</v>
      </c>
    </row>
    <row r="426" spans="2:13" s="8" customFormat="1" ht="36" x14ac:dyDescent="0.2">
      <c r="B426" s="13" t="s">
        <v>635</v>
      </c>
      <c r="C426" s="74" t="s">
        <v>920</v>
      </c>
      <c r="D426" s="74" t="s">
        <v>1267</v>
      </c>
      <c r="E426" s="35" t="s">
        <v>188</v>
      </c>
      <c r="F426" s="16">
        <v>210</v>
      </c>
      <c r="G426" s="16" t="s">
        <v>1</v>
      </c>
      <c r="H426" s="16">
        <v>15.242631979382107</v>
      </c>
      <c r="I426" s="16">
        <v>42.491324434587959</v>
      </c>
      <c r="J426" s="16">
        <v>0</v>
      </c>
      <c r="K426" s="17">
        <f t="shared" si="127"/>
        <v>57.73</v>
      </c>
      <c r="L426" s="76">
        <f t="shared" si="128"/>
        <v>12123.3</v>
      </c>
      <c r="M426" s="77">
        <f t="shared" si="122"/>
        <v>4.3506866290221087E-4</v>
      </c>
    </row>
    <row r="427" spans="2:13" s="8" customFormat="1" ht="36" x14ac:dyDescent="0.2">
      <c r="B427" s="13" t="s">
        <v>636</v>
      </c>
      <c r="C427" s="74" t="s">
        <v>920</v>
      </c>
      <c r="D427" s="74" t="s">
        <v>1268</v>
      </c>
      <c r="E427" s="35" t="s">
        <v>189</v>
      </c>
      <c r="F427" s="16">
        <v>225</v>
      </c>
      <c r="G427" s="16" t="s">
        <v>1</v>
      </c>
      <c r="H427" s="16">
        <v>19.232658121919687</v>
      </c>
      <c r="I427" s="16">
        <v>52.920372554520014</v>
      </c>
      <c r="J427" s="16">
        <v>0</v>
      </c>
      <c r="K427" s="17">
        <f t="shared" si="127"/>
        <v>72.150000000000006</v>
      </c>
      <c r="L427" s="76">
        <f t="shared" si="128"/>
        <v>16233.75</v>
      </c>
      <c r="M427" s="77">
        <f t="shared" si="122"/>
        <v>5.8258031281819027E-4</v>
      </c>
    </row>
    <row r="428" spans="2:13" s="8" customFormat="1" ht="36" x14ac:dyDescent="0.2">
      <c r="B428" s="13" t="s">
        <v>637</v>
      </c>
      <c r="C428" s="74" t="s">
        <v>920</v>
      </c>
      <c r="D428" s="74" t="s">
        <v>1270</v>
      </c>
      <c r="E428" s="35" t="s">
        <v>191</v>
      </c>
      <c r="F428" s="16">
        <v>30</v>
      </c>
      <c r="G428" s="16" t="s">
        <v>1</v>
      </c>
      <c r="H428" s="16">
        <v>54.491311153958222</v>
      </c>
      <c r="I428" s="16">
        <v>58.138535266332831</v>
      </c>
      <c r="J428" s="16">
        <v>0</v>
      </c>
      <c r="K428" s="17">
        <f t="shared" si="127"/>
        <v>112.63</v>
      </c>
      <c r="L428" s="76">
        <f t="shared" si="128"/>
        <v>3378.9</v>
      </c>
      <c r="M428" s="77">
        <f t="shared" si="122"/>
        <v>1.2125852738778058E-4</v>
      </c>
    </row>
    <row r="429" spans="2:13" s="8" customFormat="1" ht="18" x14ac:dyDescent="0.2">
      <c r="B429" s="13" t="s">
        <v>638</v>
      </c>
      <c r="C429" s="74" t="s">
        <v>33</v>
      </c>
      <c r="D429" s="74">
        <v>91859</v>
      </c>
      <c r="E429" s="35" t="s">
        <v>297</v>
      </c>
      <c r="F429" s="16">
        <v>150</v>
      </c>
      <c r="G429" s="16" t="s">
        <v>1</v>
      </c>
      <c r="H429" s="16">
        <v>7.0297428916290583</v>
      </c>
      <c r="I429" s="16">
        <v>7.6405041990789426</v>
      </c>
      <c r="J429" s="16">
        <v>0</v>
      </c>
      <c r="K429" s="17">
        <f t="shared" ref="K429" si="129">ROUND(+H429+I429+J429,2)</f>
        <v>14.67</v>
      </c>
      <c r="L429" s="76">
        <f t="shared" ref="L429" si="130">ROUND(F429*K429,2)</f>
        <v>2200.5</v>
      </c>
      <c r="M429" s="77">
        <f t="shared" si="122"/>
        <v>7.8969306436062379E-5</v>
      </c>
    </row>
    <row r="430" spans="2:13" s="8" customFormat="1" ht="18" x14ac:dyDescent="0.2">
      <c r="B430" s="13"/>
      <c r="C430" s="14"/>
      <c r="D430" s="14"/>
      <c r="E430" s="15"/>
      <c r="F430" s="16"/>
      <c r="G430" s="16"/>
      <c r="H430" s="16">
        <v>0</v>
      </c>
      <c r="I430" s="16">
        <v>0</v>
      </c>
      <c r="J430" s="16">
        <v>0</v>
      </c>
      <c r="K430" s="17"/>
      <c r="L430" s="18"/>
      <c r="M430" s="19">
        <f t="shared" si="122"/>
        <v>0</v>
      </c>
    </row>
    <row r="431" spans="2:13" s="8" customFormat="1" ht="25.5" customHeight="1" x14ac:dyDescent="0.2">
      <c r="B431" s="48" t="s">
        <v>639</v>
      </c>
      <c r="C431" s="49"/>
      <c r="D431" s="49"/>
      <c r="E431" s="70" t="s">
        <v>298</v>
      </c>
      <c r="F431" s="50"/>
      <c r="G431" s="51"/>
      <c r="H431" s="52">
        <v>0</v>
      </c>
      <c r="I431" s="52">
        <v>0</v>
      </c>
      <c r="J431" s="50">
        <v>0</v>
      </c>
      <c r="K431" s="50"/>
      <c r="L431" s="53">
        <f>SUBTOTAL(9,L432:L432)</f>
        <v>928.3</v>
      </c>
      <c r="M431" s="54">
        <f t="shared" si="122"/>
        <v>3.3313886464256625E-5</v>
      </c>
    </row>
    <row r="432" spans="2:13" s="8" customFormat="1" ht="36" x14ac:dyDescent="0.2">
      <c r="B432" s="13" t="s">
        <v>640</v>
      </c>
      <c r="C432" s="74" t="s">
        <v>920</v>
      </c>
      <c r="D432" s="74" t="s">
        <v>1278</v>
      </c>
      <c r="E432" s="35" t="s">
        <v>201</v>
      </c>
      <c r="F432" s="16">
        <v>10</v>
      </c>
      <c r="G432" s="16" t="s">
        <v>2</v>
      </c>
      <c r="H432" s="16">
        <v>32.286266584570164</v>
      </c>
      <c r="I432" s="16">
        <v>60.548375655754064</v>
      </c>
      <c r="J432" s="16">
        <v>0</v>
      </c>
      <c r="K432" s="17">
        <f t="shared" ref="K432" si="131">ROUND(+H432+I432+J432,2)</f>
        <v>92.83</v>
      </c>
      <c r="L432" s="76">
        <f t="shared" ref="L432" si="132">ROUND(F432*K432,2)</f>
        <v>928.3</v>
      </c>
      <c r="M432" s="77">
        <f t="shared" si="122"/>
        <v>3.3313886464256625E-5</v>
      </c>
    </row>
    <row r="433" spans="2:13" s="8" customFormat="1" ht="18" x14ac:dyDescent="0.2">
      <c r="B433" s="13"/>
      <c r="C433" s="14"/>
      <c r="D433" s="14"/>
      <c r="E433" s="15"/>
      <c r="F433" s="16"/>
      <c r="G433" s="16"/>
      <c r="H433" s="16">
        <v>0</v>
      </c>
      <c r="I433" s="16">
        <v>0</v>
      </c>
      <c r="J433" s="16">
        <v>0</v>
      </c>
      <c r="K433" s="17"/>
      <c r="L433" s="18"/>
      <c r="M433" s="19">
        <f t="shared" si="122"/>
        <v>0</v>
      </c>
    </row>
    <row r="434" spans="2:13" s="8" customFormat="1" ht="25.5" customHeight="1" x14ac:dyDescent="0.2">
      <c r="B434" s="48" t="s">
        <v>641</v>
      </c>
      <c r="C434" s="49"/>
      <c r="D434" s="49"/>
      <c r="E434" s="70" t="s">
        <v>299</v>
      </c>
      <c r="F434" s="50"/>
      <c r="G434" s="51"/>
      <c r="H434" s="52">
        <v>0</v>
      </c>
      <c r="I434" s="52">
        <v>0</v>
      </c>
      <c r="J434" s="50">
        <v>0</v>
      </c>
      <c r="K434" s="50"/>
      <c r="L434" s="53">
        <f>SUBTOTAL(9,L435:L436)</f>
        <v>210701</v>
      </c>
      <c r="M434" s="54">
        <f t="shared" si="122"/>
        <v>7.5614232380753366E-3</v>
      </c>
    </row>
    <row r="435" spans="2:13" s="8" customFormat="1" ht="36" x14ac:dyDescent="0.2">
      <c r="B435" s="13" t="s">
        <v>642</v>
      </c>
      <c r="C435" s="74" t="s">
        <v>920</v>
      </c>
      <c r="D435" s="74" t="s">
        <v>1289</v>
      </c>
      <c r="E435" s="35" t="s">
        <v>203</v>
      </c>
      <c r="F435" s="16">
        <v>100</v>
      </c>
      <c r="G435" s="16" t="s">
        <v>1</v>
      </c>
      <c r="H435" s="16">
        <v>542.43253403488541</v>
      </c>
      <c r="I435" s="16">
        <v>96.897558777221391</v>
      </c>
      <c r="J435" s="16">
        <v>0</v>
      </c>
      <c r="K435" s="17">
        <f t="shared" ref="K435:K436" si="133">ROUND(+H435+I435+J435,2)</f>
        <v>639.33000000000004</v>
      </c>
      <c r="L435" s="76">
        <f t="shared" ref="L435" si="134">ROUND(F435*K435,2)</f>
        <v>63933</v>
      </c>
      <c r="M435" s="77">
        <f t="shared" si="122"/>
        <v>2.2943624941498641E-3</v>
      </c>
    </row>
    <row r="436" spans="2:13" s="8" customFormat="1" ht="36" x14ac:dyDescent="0.2">
      <c r="B436" s="13" t="s">
        <v>643</v>
      </c>
      <c r="C436" s="74" t="s">
        <v>920</v>
      </c>
      <c r="D436" s="74" t="s">
        <v>1290</v>
      </c>
      <c r="E436" s="35" t="s">
        <v>204</v>
      </c>
      <c r="F436" s="16">
        <v>200</v>
      </c>
      <c r="G436" s="16" t="s">
        <v>1</v>
      </c>
      <c r="H436" s="16">
        <v>636.93995302893529</v>
      </c>
      <c r="I436" s="16">
        <v>96.897558777221391</v>
      </c>
      <c r="J436" s="16">
        <v>0</v>
      </c>
      <c r="K436" s="17">
        <f t="shared" si="133"/>
        <v>733.84</v>
      </c>
      <c r="L436" s="76">
        <f t="shared" ref="L436" si="135">ROUND(F436*K436,2)</f>
        <v>146768</v>
      </c>
      <c r="M436" s="77">
        <f t="shared" si="122"/>
        <v>5.2670607439254729E-3</v>
      </c>
    </row>
    <row r="437" spans="2:13" s="8" customFormat="1" ht="18" x14ac:dyDescent="0.2">
      <c r="B437" s="13"/>
      <c r="C437" s="14"/>
      <c r="D437" s="14"/>
      <c r="E437" s="15"/>
      <c r="F437" s="16"/>
      <c r="G437" s="16"/>
      <c r="H437" s="16">
        <v>0</v>
      </c>
      <c r="I437" s="16">
        <v>0</v>
      </c>
      <c r="J437" s="16">
        <v>0</v>
      </c>
      <c r="K437" s="17"/>
      <c r="L437" s="18"/>
      <c r="M437" s="19">
        <f t="shared" si="122"/>
        <v>0</v>
      </c>
    </row>
    <row r="438" spans="2:13" s="8" customFormat="1" ht="25.5" customHeight="1" x14ac:dyDescent="0.2">
      <c r="B438" s="48" t="s">
        <v>644</v>
      </c>
      <c r="C438" s="49"/>
      <c r="D438" s="49"/>
      <c r="E438" s="70" t="s">
        <v>300</v>
      </c>
      <c r="F438" s="50"/>
      <c r="G438" s="51"/>
      <c r="H438" s="52">
        <v>0</v>
      </c>
      <c r="I438" s="52">
        <v>0</v>
      </c>
      <c r="J438" s="50">
        <v>0</v>
      </c>
      <c r="K438" s="50"/>
      <c r="L438" s="53">
        <f>SUBTOTAL(9,L439:L443)</f>
        <v>29484.839999999997</v>
      </c>
      <c r="M438" s="54">
        <f t="shared" si="122"/>
        <v>1.0581219564545644E-3</v>
      </c>
    </row>
    <row r="439" spans="2:13" s="8" customFormat="1" ht="18" x14ac:dyDescent="0.2">
      <c r="B439" s="13" t="s">
        <v>645</v>
      </c>
      <c r="C439" s="74" t="s">
        <v>33</v>
      </c>
      <c r="D439" s="74">
        <v>98307</v>
      </c>
      <c r="E439" s="35" t="s">
        <v>1798</v>
      </c>
      <c r="F439" s="16">
        <v>88</v>
      </c>
      <c r="G439" s="34" t="s">
        <v>2</v>
      </c>
      <c r="H439" s="34">
        <v>39.108816241654743</v>
      </c>
      <c r="I439" s="34">
        <v>9.1173927434532533</v>
      </c>
      <c r="J439" s="34">
        <v>0</v>
      </c>
      <c r="K439" s="75">
        <f t="shared" ref="K439" si="136">ROUND(+H439+I439+J439,2)</f>
        <v>48.23</v>
      </c>
      <c r="L439" s="76">
        <f t="shared" ref="L439" si="137">ROUND(F439*K439,2)</f>
        <v>4244.24</v>
      </c>
      <c r="M439" s="77">
        <f t="shared" si="122"/>
        <v>1.5231296939249869E-4</v>
      </c>
    </row>
    <row r="440" spans="2:13" s="72" customFormat="1" ht="18" x14ac:dyDescent="0.2">
      <c r="B440" s="13" t="s">
        <v>646</v>
      </c>
      <c r="C440" s="74" t="s">
        <v>32</v>
      </c>
      <c r="D440" s="74">
        <v>61443</v>
      </c>
      <c r="E440" s="35" t="s">
        <v>1581</v>
      </c>
      <c r="F440" s="34">
        <v>60</v>
      </c>
      <c r="G440" s="34" t="s">
        <v>2</v>
      </c>
      <c r="H440" s="34">
        <v>41.213761666578165</v>
      </c>
      <c r="I440" s="34">
        <v>20.891113672368935</v>
      </c>
      <c r="J440" s="34">
        <v>0</v>
      </c>
      <c r="K440" s="75">
        <f t="shared" ref="K440:K442" si="138">ROUND(+H440+I440+J440,2)</f>
        <v>62.1</v>
      </c>
      <c r="L440" s="76">
        <f t="shared" ref="L440:L442" si="139">ROUND(F440*K440,2)</f>
        <v>3726</v>
      </c>
      <c r="M440" s="77">
        <f t="shared" si="122"/>
        <v>1.3371489924143078E-4</v>
      </c>
    </row>
    <row r="441" spans="2:13" s="8" customFormat="1" ht="18" x14ac:dyDescent="0.2">
      <c r="B441" s="13" t="s">
        <v>647</v>
      </c>
      <c r="C441" s="74" t="s">
        <v>53</v>
      </c>
      <c r="D441" s="74" t="s">
        <v>1791</v>
      </c>
      <c r="E441" s="35" t="s">
        <v>1792</v>
      </c>
      <c r="F441" s="16">
        <v>15</v>
      </c>
      <c r="G441" s="34" t="s">
        <v>2</v>
      </c>
      <c r="H441" s="34">
        <v>1035.72573634684</v>
      </c>
      <c r="I441" s="34">
        <v>220.924064122256</v>
      </c>
      <c r="J441" s="34">
        <v>0</v>
      </c>
      <c r="K441" s="75">
        <f t="shared" ref="K441" si="140">ROUND(+H441+I441+J441,2)</f>
        <v>1256.6500000000001</v>
      </c>
      <c r="L441" s="76">
        <f t="shared" ref="L441" si="141">ROUND(F441*K441,2)</f>
        <v>18849.75</v>
      </c>
      <c r="M441" s="77">
        <f t="shared" si="122"/>
        <v>6.7646066075581317E-4</v>
      </c>
    </row>
    <row r="442" spans="2:13" s="72" customFormat="1" ht="18" x14ac:dyDescent="0.2">
      <c r="B442" s="13" t="s">
        <v>648</v>
      </c>
      <c r="C442" s="74" t="s">
        <v>32</v>
      </c>
      <c r="D442" s="74">
        <v>61359</v>
      </c>
      <c r="E442" s="35" t="s">
        <v>1573</v>
      </c>
      <c r="F442" s="34">
        <v>223</v>
      </c>
      <c r="G442" s="34" t="s">
        <v>2</v>
      </c>
      <c r="H442" s="34">
        <v>6.7182307418873499</v>
      </c>
      <c r="I442" s="34">
        <v>5.2324681739699548</v>
      </c>
      <c r="J442" s="34">
        <v>0</v>
      </c>
      <c r="K442" s="75">
        <f t="shared" si="138"/>
        <v>11.95</v>
      </c>
      <c r="L442" s="76">
        <f t="shared" si="139"/>
        <v>2664.85</v>
      </c>
      <c r="M442" s="77">
        <f t="shared" si="122"/>
        <v>9.5633427064822007E-5</v>
      </c>
    </row>
    <row r="443" spans="2:13" s="8" customFormat="1" ht="18" x14ac:dyDescent="0.2">
      <c r="B443" s="13"/>
      <c r="C443" s="14"/>
      <c r="D443" s="14"/>
      <c r="E443" s="15"/>
      <c r="F443" s="16"/>
      <c r="G443" s="16"/>
      <c r="H443" s="16">
        <v>0</v>
      </c>
      <c r="I443" s="16">
        <v>0</v>
      </c>
      <c r="J443" s="16">
        <v>0</v>
      </c>
      <c r="K443" s="17"/>
      <c r="L443" s="18"/>
      <c r="M443" s="19">
        <f t="shared" si="122"/>
        <v>0</v>
      </c>
    </row>
    <row r="444" spans="2:13" s="8" customFormat="1" ht="25.5" customHeight="1" x14ac:dyDescent="0.2">
      <c r="B444" s="48" t="s">
        <v>649</v>
      </c>
      <c r="C444" s="49"/>
      <c r="D444" s="49"/>
      <c r="E444" s="70" t="s">
        <v>301</v>
      </c>
      <c r="F444" s="50"/>
      <c r="G444" s="51"/>
      <c r="H444" s="52">
        <v>0</v>
      </c>
      <c r="I444" s="52">
        <v>0</v>
      </c>
      <c r="J444" s="50">
        <v>0</v>
      </c>
      <c r="K444" s="50"/>
      <c r="L444" s="53">
        <f>SUBTOTAL(9,L445:L452)</f>
        <v>92448.299999999988</v>
      </c>
      <c r="M444" s="54">
        <f t="shared" si="122"/>
        <v>3.3176905849547941E-3</v>
      </c>
    </row>
    <row r="445" spans="2:13" s="72" customFormat="1" ht="108" x14ac:dyDescent="0.2">
      <c r="B445" s="73" t="s">
        <v>650</v>
      </c>
      <c r="C445" s="74" t="s">
        <v>32</v>
      </c>
      <c r="D445" s="74">
        <v>59319</v>
      </c>
      <c r="E445" s="35" t="s">
        <v>302</v>
      </c>
      <c r="F445" s="34">
        <v>3</v>
      </c>
      <c r="G445" s="34" t="s">
        <v>2</v>
      </c>
      <c r="H445" s="34">
        <v>3849.9338053365605</v>
      </c>
      <c r="I445" s="34">
        <v>89.597942682670592</v>
      </c>
      <c r="J445" s="34">
        <v>0</v>
      </c>
      <c r="K445" s="75">
        <f t="shared" ref="K445" si="142">ROUND(+H445+I445+J445,2)</f>
        <v>3939.53</v>
      </c>
      <c r="L445" s="76">
        <f t="shared" ref="L445" si="143">ROUND(F445*K445,2)</f>
        <v>11818.59</v>
      </c>
      <c r="M445" s="77">
        <f t="shared" si="122"/>
        <v>4.2413354026456826E-4</v>
      </c>
    </row>
    <row r="446" spans="2:13" s="72" customFormat="1" ht="18" x14ac:dyDescent="0.2">
      <c r="B446" s="73" t="s">
        <v>651</v>
      </c>
      <c r="C446" s="74" t="s">
        <v>32</v>
      </c>
      <c r="D446" s="74">
        <v>59464</v>
      </c>
      <c r="E446" s="35" t="s">
        <v>1576</v>
      </c>
      <c r="F446" s="34">
        <v>12</v>
      </c>
      <c r="G446" s="34" t="s">
        <v>2</v>
      </c>
      <c r="H446" s="34">
        <v>1665.2168467728088</v>
      </c>
      <c r="I446" s="34">
        <v>91.97516279133832</v>
      </c>
      <c r="J446" s="34">
        <v>0</v>
      </c>
      <c r="K446" s="75">
        <f t="shared" ref="K446:K451" si="144">ROUND(+H446+I446+J446,2)</f>
        <v>1757.19</v>
      </c>
      <c r="L446" s="76">
        <f t="shared" ref="L446:L451" si="145">ROUND(F446*K446,2)</f>
        <v>21086.28</v>
      </c>
      <c r="M446" s="77">
        <f t="shared" si="122"/>
        <v>7.5672297519500714E-4</v>
      </c>
    </row>
    <row r="447" spans="2:13" s="8" customFormat="1" ht="18" x14ac:dyDescent="0.2">
      <c r="B447" s="73" t="s">
        <v>652</v>
      </c>
      <c r="C447" s="74" t="s">
        <v>53</v>
      </c>
      <c r="D447" s="74" t="s">
        <v>1799</v>
      </c>
      <c r="E447" s="35" t="s">
        <v>1800</v>
      </c>
      <c r="F447" s="16">
        <v>3</v>
      </c>
      <c r="G447" s="34" t="s">
        <v>2</v>
      </c>
      <c r="H447" s="34">
        <v>638.75870713608799</v>
      </c>
      <c r="I447" s="34">
        <v>44.178521081596003</v>
      </c>
      <c r="J447" s="34">
        <v>0</v>
      </c>
      <c r="K447" s="75">
        <f t="shared" ref="K447" si="146">ROUND(+H447+I447+J447,2)</f>
        <v>682.94</v>
      </c>
      <c r="L447" s="76">
        <f t="shared" ref="L447" si="147">ROUND(F447*K447,2)</f>
        <v>2048.8200000000002</v>
      </c>
      <c r="M447" s="77">
        <f t="shared" ref="M447:M478" si="148">+L447/$L$851</f>
        <v>7.3525968830871768E-5</v>
      </c>
    </row>
    <row r="448" spans="2:13" s="72" customFormat="1" ht="18" x14ac:dyDescent="0.2">
      <c r="B448" s="73" t="s">
        <v>653</v>
      </c>
      <c r="C448" s="74" t="s">
        <v>32</v>
      </c>
      <c r="D448" s="74">
        <v>59332</v>
      </c>
      <c r="E448" s="35" t="s">
        <v>1577</v>
      </c>
      <c r="F448" s="34">
        <v>1</v>
      </c>
      <c r="G448" s="34" t="s">
        <v>2</v>
      </c>
      <c r="H448" s="34">
        <v>249.53059336310054</v>
      </c>
      <c r="I448" s="34">
        <v>97.724417945453652</v>
      </c>
      <c r="J448" s="34">
        <v>0</v>
      </c>
      <c r="K448" s="75">
        <f t="shared" si="144"/>
        <v>347.26</v>
      </c>
      <c r="L448" s="76">
        <f t="shared" si="145"/>
        <v>347.26</v>
      </c>
      <c r="M448" s="77">
        <f t="shared" si="148"/>
        <v>1.2462113770955248E-5</v>
      </c>
    </row>
    <row r="449" spans="2:13" s="72" customFormat="1" ht="18" x14ac:dyDescent="0.2">
      <c r="B449" s="73" t="s">
        <v>654</v>
      </c>
      <c r="C449" s="74" t="s">
        <v>32</v>
      </c>
      <c r="D449" s="74">
        <v>59252</v>
      </c>
      <c r="E449" s="35" t="s">
        <v>1578</v>
      </c>
      <c r="F449" s="34">
        <v>8</v>
      </c>
      <c r="G449" s="34" t="s">
        <v>2</v>
      </c>
      <c r="H449" s="34">
        <v>1356.4366261360633</v>
      </c>
      <c r="I449" s="34">
        <v>107.54337056821213</v>
      </c>
      <c r="J449" s="34">
        <v>0</v>
      </c>
      <c r="K449" s="75">
        <f t="shared" si="144"/>
        <v>1463.98</v>
      </c>
      <c r="L449" s="76">
        <f t="shared" si="145"/>
        <v>11711.84</v>
      </c>
      <c r="M449" s="77">
        <f t="shared" si="148"/>
        <v>4.2030260481260294E-4</v>
      </c>
    </row>
    <row r="450" spans="2:13" s="72" customFormat="1" ht="18" x14ac:dyDescent="0.2">
      <c r="B450" s="73" t="s">
        <v>655</v>
      </c>
      <c r="C450" s="74" t="s">
        <v>32</v>
      </c>
      <c r="D450" s="74">
        <v>59448</v>
      </c>
      <c r="E450" s="35" t="s">
        <v>1579</v>
      </c>
      <c r="F450" s="34">
        <v>27</v>
      </c>
      <c r="G450" s="34" t="s">
        <v>2</v>
      </c>
      <c r="H450" s="34">
        <v>82.388764309645452</v>
      </c>
      <c r="I450" s="34">
        <v>4.1988942136795844</v>
      </c>
      <c r="J450" s="34">
        <v>0</v>
      </c>
      <c r="K450" s="75">
        <f t="shared" si="144"/>
        <v>86.59</v>
      </c>
      <c r="L450" s="76">
        <f t="shared" si="145"/>
        <v>2337.9299999999998</v>
      </c>
      <c r="M450" s="77">
        <f t="shared" si="148"/>
        <v>8.3901254531271665E-5</v>
      </c>
    </row>
    <row r="451" spans="2:13" s="72" customFormat="1" ht="18" x14ac:dyDescent="0.2">
      <c r="B451" s="73" t="s">
        <v>656</v>
      </c>
      <c r="C451" s="74" t="s">
        <v>32</v>
      </c>
      <c r="D451" s="74">
        <v>59251</v>
      </c>
      <c r="E451" s="35" t="s">
        <v>1580</v>
      </c>
      <c r="F451" s="34">
        <v>3</v>
      </c>
      <c r="G451" s="34" t="s">
        <v>2</v>
      </c>
      <c r="H451" s="34">
        <v>736.16305321680989</v>
      </c>
      <c r="I451" s="34">
        <v>160.940385291713</v>
      </c>
      <c r="J451" s="34">
        <v>0</v>
      </c>
      <c r="K451" s="75">
        <f t="shared" si="144"/>
        <v>897.1</v>
      </c>
      <c r="L451" s="76">
        <f t="shared" si="145"/>
        <v>2691.3</v>
      </c>
      <c r="M451" s="77">
        <f t="shared" si="148"/>
        <v>9.6582637769313656E-5</v>
      </c>
    </row>
    <row r="452" spans="2:13" s="8" customFormat="1" ht="126" x14ac:dyDescent="0.2">
      <c r="B452" s="73" t="s">
        <v>657</v>
      </c>
      <c r="C452" s="74" t="s">
        <v>920</v>
      </c>
      <c r="D452" s="74" t="s">
        <v>1430</v>
      </c>
      <c r="E452" s="35" t="s">
        <v>272</v>
      </c>
      <c r="F452" s="16">
        <v>3</v>
      </c>
      <c r="G452" s="34" t="s">
        <v>2</v>
      </c>
      <c r="H452" s="34">
        <v>9592.8583189449182</v>
      </c>
      <c r="I452" s="34">
        <v>3875.9023510888555</v>
      </c>
      <c r="J452" s="34">
        <v>0</v>
      </c>
      <c r="K452" s="75">
        <f t="shared" ref="K452" si="149">ROUND(+H452+I452+J452,2)</f>
        <v>13468.76</v>
      </c>
      <c r="L452" s="76">
        <f t="shared" ref="L452" si="150">ROUND(F452*K452,2)</f>
        <v>40406.28</v>
      </c>
      <c r="M452" s="77">
        <f t="shared" si="148"/>
        <v>1.4500594897802039E-3</v>
      </c>
    </row>
    <row r="453" spans="2:13" s="8" customFormat="1" ht="18" x14ac:dyDescent="0.2">
      <c r="B453" s="13"/>
      <c r="C453" s="14"/>
      <c r="D453" s="14"/>
      <c r="E453" s="15"/>
      <c r="F453" s="16"/>
      <c r="G453" s="16"/>
      <c r="H453" s="16">
        <v>0</v>
      </c>
      <c r="I453" s="16">
        <v>0</v>
      </c>
      <c r="J453" s="16">
        <v>0</v>
      </c>
      <c r="K453" s="17"/>
      <c r="L453" s="18"/>
      <c r="M453" s="19">
        <f t="shared" si="148"/>
        <v>0</v>
      </c>
    </row>
    <row r="454" spans="2:13" s="8" customFormat="1" ht="18" x14ac:dyDescent="0.2">
      <c r="B454" s="48" t="s">
        <v>658</v>
      </c>
      <c r="C454" s="49"/>
      <c r="D454" s="49"/>
      <c r="E454" s="70" t="s">
        <v>25</v>
      </c>
      <c r="F454" s="50"/>
      <c r="G454" s="51"/>
      <c r="H454" s="52">
        <v>0</v>
      </c>
      <c r="I454" s="52">
        <v>0</v>
      </c>
      <c r="J454" s="50">
        <v>0</v>
      </c>
      <c r="K454" s="50"/>
      <c r="L454" s="53">
        <f>SUBTOTAL(9,L455:L458)</f>
        <v>20169.43</v>
      </c>
      <c r="M454" s="54">
        <f t="shared" si="148"/>
        <v>7.2381999468789347E-4</v>
      </c>
    </row>
    <row r="455" spans="2:13" s="8" customFormat="1" ht="36" x14ac:dyDescent="0.2">
      <c r="B455" s="13" t="s">
        <v>659</v>
      </c>
      <c r="C455" s="14"/>
      <c r="D455" s="74" t="s">
        <v>1137</v>
      </c>
      <c r="E455" s="35" t="s">
        <v>1797</v>
      </c>
      <c r="F455" s="16">
        <v>1</v>
      </c>
      <c r="G455" s="34" t="s">
        <v>2</v>
      </c>
      <c r="H455" s="34">
        <v>7519.2247217633721</v>
      </c>
      <c r="I455" s="34">
        <v>0</v>
      </c>
      <c r="J455" s="34">
        <v>0</v>
      </c>
      <c r="K455" s="75">
        <f t="shared" ref="K455" si="151">ROUND(+H455+I455+J455,2)</f>
        <v>7519.22</v>
      </c>
      <c r="L455" s="76">
        <f t="shared" ref="L455" si="152">ROUND(F455*K455,2)</f>
        <v>7519.22</v>
      </c>
      <c r="M455" s="77">
        <f t="shared" si="148"/>
        <v>2.6984212149064714E-4</v>
      </c>
    </row>
    <row r="456" spans="2:13" s="72" customFormat="1" ht="18" x14ac:dyDescent="0.2">
      <c r="B456" s="13" t="s">
        <v>660</v>
      </c>
      <c r="C456" s="74" t="s">
        <v>32</v>
      </c>
      <c r="D456" s="74">
        <v>67207</v>
      </c>
      <c r="E456" s="35" t="s">
        <v>1574</v>
      </c>
      <c r="F456" s="34">
        <v>7</v>
      </c>
      <c r="G456" s="34" t="s">
        <v>2</v>
      </c>
      <c r="H456" s="34">
        <v>426.3492586197741</v>
      </c>
      <c r="I456" s="34">
        <v>588.82708517741889</v>
      </c>
      <c r="J456" s="34">
        <v>0</v>
      </c>
      <c r="K456" s="75">
        <f t="shared" ref="K456:K458" si="153">ROUND(+H456+I456+J456,2)</f>
        <v>1015.18</v>
      </c>
      <c r="L456" s="76">
        <f t="shared" ref="L456:L458" si="154">ROUND(F456*K456,2)</f>
        <v>7106.26</v>
      </c>
      <c r="M456" s="77">
        <f t="shared" si="148"/>
        <v>2.5502223292630431E-4</v>
      </c>
    </row>
    <row r="457" spans="2:13" s="72" customFormat="1" ht="18" x14ac:dyDescent="0.2">
      <c r="B457" s="13" t="s">
        <v>661</v>
      </c>
      <c r="C457" s="74" t="s">
        <v>32</v>
      </c>
      <c r="D457" s="74">
        <v>59438</v>
      </c>
      <c r="E457" s="35" t="s">
        <v>1575</v>
      </c>
      <c r="F457" s="34">
        <v>15</v>
      </c>
      <c r="G457" s="34" t="s">
        <v>2</v>
      </c>
      <c r="H457" s="34">
        <v>310.24014385565562</v>
      </c>
      <c r="I457" s="34">
        <v>41.833906042752375</v>
      </c>
      <c r="J457" s="34">
        <v>0</v>
      </c>
      <c r="K457" s="75">
        <f t="shared" si="153"/>
        <v>352.07</v>
      </c>
      <c r="L457" s="76">
        <f t="shared" si="154"/>
        <v>5281.05</v>
      </c>
      <c r="M457" s="77">
        <f t="shared" si="148"/>
        <v>1.8952095239907623E-4</v>
      </c>
    </row>
    <row r="458" spans="2:13" s="72" customFormat="1" ht="18" x14ac:dyDescent="0.2">
      <c r="B458" s="13" t="s">
        <v>662</v>
      </c>
      <c r="C458" s="74" t="s">
        <v>32</v>
      </c>
      <c r="D458" s="74">
        <v>61359</v>
      </c>
      <c r="E458" s="35" t="s">
        <v>1573</v>
      </c>
      <c r="F458" s="34">
        <v>22</v>
      </c>
      <c r="G458" s="34" t="s">
        <v>2</v>
      </c>
      <c r="H458" s="34">
        <v>6.7182307418873499</v>
      </c>
      <c r="I458" s="34">
        <v>5.2324681739699548</v>
      </c>
      <c r="J458" s="34">
        <v>0</v>
      </c>
      <c r="K458" s="75">
        <f t="shared" si="153"/>
        <v>11.95</v>
      </c>
      <c r="L458" s="76">
        <f t="shared" si="154"/>
        <v>262.89999999999998</v>
      </c>
      <c r="M458" s="77">
        <f t="shared" si="148"/>
        <v>9.4346878718658483E-6</v>
      </c>
    </row>
    <row r="459" spans="2:13" s="8" customFormat="1" ht="18" x14ac:dyDescent="0.2">
      <c r="B459" s="13"/>
      <c r="C459" s="14"/>
      <c r="D459" s="14"/>
      <c r="E459" s="15"/>
      <c r="F459" s="16"/>
      <c r="G459" s="16"/>
      <c r="H459" s="16">
        <v>0</v>
      </c>
      <c r="I459" s="16">
        <v>0</v>
      </c>
      <c r="J459" s="16">
        <v>0</v>
      </c>
      <c r="K459" s="17"/>
      <c r="L459" s="18"/>
      <c r="M459" s="19">
        <f t="shared" si="148"/>
        <v>0</v>
      </c>
    </row>
    <row r="460" spans="2:13" s="8" customFormat="1" ht="18" x14ac:dyDescent="0.2">
      <c r="B460" s="48" t="s">
        <v>663</v>
      </c>
      <c r="C460" s="49"/>
      <c r="D460" s="49"/>
      <c r="E460" s="70" t="s">
        <v>304</v>
      </c>
      <c r="F460" s="50"/>
      <c r="G460" s="51"/>
      <c r="H460" s="52">
        <v>0</v>
      </c>
      <c r="I460" s="52">
        <v>0</v>
      </c>
      <c r="J460" s="50">
        <v>0</v>
      </c>
      <c r="K460" s="50"/>
      <c r="L460" s="53">
        <f>SUBTOTAL(9,L461:L464)</f>
        <v>8169.3900000000012</v>
      </c>
      <c r="M460" s="54">
        <f t="shared" si="148"/>
        <v>2.9317476132956314E-4</v>
      </c>
    </row>
    <row r="461" spans="2:13" s="72" customFormat="1" ht="18" x14ac:dyDescent="0.2">
      <c r="B461" s="73" t="s">
        <v>664</v>
      </c>
      <c r="C461" s="74" t="s">
        <v>32</v>
      </c>
      <c r="D461" s="74">
        <v>58110</v>
      </c>
      <c r="E461" s="35" t="s">
        <v>1572</v>
      </c>
      <c r="F461" s="34">
        <v>1</v>
      </c>
      <c r="G461" s="34" t="s">
        <v>2</v>
      </c>
      <c r="H461" s="34">
        <v>1886.2724775299098</v>
      </c>
      <c r="I461" s="34">
        <v>245.25418110239914</v>
      </c>
      <c r="J461" s="34">
        <v>0</v>
      </c>
      <c r="K461" s="75">
        <f t="shared" ref="K461:K464" si="155">ROUND(+H461+I461+J461,2)</f>
        <v>2131.5300000000002</v>
      </c>
      <c r="L461" s="76">
        <f t="shared" ref="L461:L463" si="156">ROUND(F461*K461,2)</f>
        <v>2131.5300000000002</v>
      </c>
      <c r="M461" s="77">
        <f t="shared" si="148"/>
        <v>7.6494181207752813E-5</v>
      </c>
    </row>
    <row r="462" spans="2:13" s="72" customFormat="1" ht="18" x14ac:dyDescent="0.2">
      <c r="B462" s="73" t="s">
        <v>665</v>
      </c>
      <c r="C462" s="74" t="s">
        <v>32</v>
      </c>
      <c r="D462" s="74">
        <v>55530</v>
      </c>
      <c r="E462" s="35" t="s">
        <v>1570</v>
      </c>
      <c r="F462" s="34">
        <v>14</v>
      </c>
      <c r="G462" s="34" t="s">
        <v>2</v>
      </c>
      <c r="H462" s="34">
        <v>87.324079970031931</v>
      </c>
      <c r="I462" s="34">
        <v>108.7190609480424</v>
      </c>
      <c r="J462" s="34">
        <v>0</v>
      </c>
      <c r="K462" s="75">
        <f t="shared" si="155"/>
        <v>196.04</v>
      </c>
      <c r="L462" s="76">
        <f t="shared" si="156"/>
        <v>2744.56</v>
      </c>
      <c r="M462" s="77">
        <f t="shared" si="148"/>
        <v>9.8493978492233291E-5</v>
      </c>
    </row>
    <row r="463" spans="2:13" s="72" customFormat="1" ht="18" x14ac:dyDescent="0.2">
      <c r="B463" s="73" t="s">
        <v>666</v>
      </c>
      <c r="C463" s="74" t="s">
        <v>32</v>
      </c>
      <c r="D463" s="74">
        <v>58610</v>
      </c>
      <c r="E463" s="35" t="s">
        <v>1571</v>
      </c>
      <c r="F463" s="34">
        <v>8</v>
      </c>
      <c r="G463" s="34" t="s">
        <v>2</v>
      </c>
      <c r="H463" s="34">
        <v>109.02913313612952</v>
      </c>
      <c r="I463" s="34">
        <v>164.13154489410942</v>
      </c>
      <c r="J463" s="34">
        <v>0</v>
      </c>
      <c r="K463" s="75">
        <f t="shared" si="155"/>
        <v>273.16000000000003</v>
      </c>
      <c r="L463" s="76">
        <f t="shared" si="156"/>
        <v>2185.2800000000002</v>
      </c>
      <c r="M463" s="77">
        <f t="shared" si="148"/>
        <v>7.8423106552419182E-5</v>
      </c>
    </row>
    <row r="464" spans="2:13" s="8" customFormat="1" ht="18" x14ac:dyDescent="0.2">
      <c r="B464" s="13" t="s">
        <v>667</v>
      </c>
      <c r="C464" s="74" t="s">
        <v>32</v>
      </c>
      <c r="D464" s="74">
        <v>55650</v>
      </c>
      <c r="E464" s="35" t="s">
        <v>1790</v>
      </c>
      <c r="F464" s="16">
        <v>6</v>
      </c>
      <c r="G464" s="16" t="s">
        <v>2</v>
      </c>
      <c r="H464" s="16">
        <v>87.853786624680737</v>
      </c>
      <c r="I464" s="16">
        <v>96.820040730199622</v>
      </c>
      <c r="J464" s="16">
        <v>0</v>
      </c>
      <c r="K464" s="17">
        <f t="shared" si="155"/>
        <v>184.67</v>
      </c>
      <c r="L464" s="76">
        <f t="shared" ref="L464" si="157">ROUND(F464*K464,2)</f>
        <v>1108.02</v>
      </c>
      <c r="M464" s="77">
        <f t="shared" si="148"/>
        <v>3.9763495077157843E-5</v>
      </c>
    </row>
    <row r="465" spans="2:13" s="8" customFormat="1" ht="18" x14ac:dyDescent="0.2">
      <c r="B465" s="13"/>
      <c r="C465" s="14"/>
      <c r="D465" s="14"/>
      <c r="E465" s="15"/>
      <c r="F465" s="16"/>
      <c r="G465" s="16"/>
      <c r="H465" s="16">
        <v>0</v>
      </c>
      <c r="I465" s="16">
        <v>0</v>
      </c>
      <c r="J465" s="16">
        <v>0</v>
      </c>
      <c r="K465" s="17"/>
      <c r="L465" s="18"/>
      <c r="M465" s="19">
        <f t="shared" si="148"/>
        <v>0</v>
      </c>
    </row>
    <row r="466" spans="2:13" s="8" customFormat="1" ht="18" x14ac:dyDescent="0.2">
      <c r="B466" s="48" t="s">
        <v>668</v>
      </c>
      <c r="C466" s="49"/>
      <c r="D466" s="49"/>
      <c r="E466" s="70" t="s">
        <v>303</v>
      </c>
      <c r="F466" s="50"/>
      <c r="G466" s="51"/>
      <c r="H466" s="52">
        <v>0</v>
      </c>
      <c r="I466" s="52">
        <v>0</v>
      </c>
      <c r="J466" s="50">
        <v>0</v>
      </c>
      <c r="K466" s="50"/>
      <c r="L466" s="53">
        <f>SUBTOTAL(9,L467:L473)</f>
        <v>77019.09</v>
      </c>
      <c r="M466" s="54">
        <f t="shared" si="148"/>
        <v>2.7639827855654021E-3</v>
      </c>
    </row>
    <row r="467" spans="2:13" s="72" customFormat="1" ht="18" x14ac:dyDescent="0.2">
      <c r="B467" s="73" t="s">
        <v>669</v>
      </c>
      <c r="C467" s="74" t="s">
        <v>32</v>
      </c>
      <c r="D467" s="74">
        <v>59436</v>
      </c>
      <c r="E467" s="35" t="s">
        <v>1585</v>
      </c>
      <c r="F467" s="34">
        <v>9000</v>
      </c>
      <c r="G467" s="34" t="s">
        <v>1</v>
      </c>
      <c r="H467" s="34">
        <v>4.1859745391759642</v>
      </c>
      <c r="I467" s="34">
        <v>1.5374412659319121</v>
      </c>
      <c r="J467" s="34">
        <v>0</v>
      </c>
      <c r="K467" s="75">
        <f t="shared" ref="K467:K473" si="158">ROUND(+H467+I467+J467,2)</f>
        <v>5.72</v>
      </c>
      <c r="L467" s="76">
        <f t="shared" ref="L467:L473" si="159">ROUND(F467*K467,2)</f>
        <v>51480</v>
      </c>
      <c r="M467" s="77">
        <f t="shared" si="148"/>
        <v>1.8474618929009276E-3</v>
      </c>
    </row>
    <row r="468" spans="2:13" s="72" customFormat="1" ht="18" x14ac:dyDescent="0.2">
      <c r="B468" s="73" t="s">
        <v>670</v>
      </c>
      <c r="C468" s="74" t="s">
        <v>32</v>
      </c>
      <c r="D468" s="74">
        <v>59565</v>
      </c>
      <c r="E468" s="35" t="s">
        <v>1582</v>
      </c>
      <c r="F468" s="34">
        <v>100</v>
      </c>
      <c r="G468" s="34" t="s">
        <v>1</v>
      </c>
      <c r="H468" s="34">
        <v>22.389795914789953</v>
      </c>
      <c r="I468" s="34">
        <v>6.266042134260319</v>
      </c>
      <c r="J468" s="34">
        <v>0</v>
      </c>
      <c r="K468" s="75">
        <f t="shared" si="158"/>
        <v>28.66</v>
      </c>
      <c r="L468" s="76">
        <f t="shared" si="159"/>
        <v>2866</v>
      </c>
      <c r="M468" s="77">
        <f t="shared" si="148"/>
        <v>1.0285209372676882E-4</v>
      </c>
    </row>
    <row r="469" spans="2:13" s="8" customFormat="1" ht="36" x14ac:dyDescent="0.2">
      <c r="B469" s="73" t="s">
        <v>671</v>
      </c>
      <c r="C469" s="74" t="s">
        <v>53</v>
      </c>
      <c r="D469" s="74" t="s">
        <v>1793</v>
      </c>
      <c r="E469" s="35" t="s">
        <v>1794</v>
      </c>
      <c r="F469" s="16">
        <v>100</v>
      </c>
      <c r="G469" s="34" t="s">
        <v>1</v>
      </c>
      <c r="H469" s="34">
        <v>30.944888609492001</v>
      </c>
      <c r="I469" s="34">
        <v>8.2841280926799996</v>
      </c>
      <c r="J469" s="34">
        <v>0</v>
      </c>
      <c r="K469" s="75">
        <f t="shared" ref="K469" si="160">ROUND(+H469+I469+J469,2)</f>
        <v>39.229999999999997</v>
      </c>
      <c r="L469" s="76">
        <f t="shared" ref="L469" si="161">ROUND(F469*K469,2)</f>
        <v>3923</v>
      </c>
      <c r="M469" s="77">
        <f t="shared" si="148"/>
        <v>1.4078463492327777E-4</v>
      </c>
    </row>
    <row r="470" spans="2:13" s="8" customFormat="1" ht="18" x14ac:dyDescent="0.2">
      <c r="B470" s="73" t="s">
        <v>672</v>
      </c>
      <c r="C470" s="74" t="s">
        <v>1477</v>
      </c>
      <c r="D470" s="74">
        <v>65031</v>
      </c>
      <c r="E470" s="35" t="s">
        <v>1795</v>
      </c>
      <c r="F470" s="16">
        <v>245</v>
      </c>
      <c r="G470" s="34" t="s">
        <v>2</v>
      </c>
      <c r="H470" s="34">
        <v>15.739843376091999</v>
      </c>
      <c r="I470" s="34">
        <v>0</v>
      </c>
      <c r="J470" s="34">
        <v>0</v>
      </c>
      <c r="K470" s="75">
        <f t="shared" ref="K470:K471" si="162">ROUND(+H470+I470+J470,2)</f>
        <v>15.74</v>
      </c>
      <c r="L470" s="76">
        <f t="shared" ref="L470:L471" si="163">ROUND(F470*K470,2)</f>
        <v>3856.3</v>
      </c>
      <c r="M470" s="77">
        <f t="shared" si="148"/>
        <v>1.3839097314673364E-4</v>
      </c>
    </row>
    <row r="471" spans="2:13" s="8" customFormat="1" ht="18" x14ac:dyDescent="0.2">
      <c r="B471" s="73" t="s">
        <v>673</v>
      </c>
      <c r="C471" s="74" t="s">
        <v>1477</v>
      </c>
      <c r="D471" s="74">
        <v>65032</v>
      </c>
      <c r="E471" s="35" t="s">
        <v>1796</v>
      </c>
      <c r="F471" s="16">
        <v>245</v>
      </c>
      <c r="G471" s="34" t="s">
        <v>2</v>
      </c>
      <c r="H471" s="34">
        <v>26.26802642046</v>
      </c>
      <c r="I471" s="34">
        <v>0</v>
      </c>
      <c r="J471" s="34">
        <v>0</v>
      </c>
      <c r="K471" s="75">
        <f t="shared" si="162"/>
        <v>26.27</v>
      </c>
      <c r="L471" s="76">
        <f t="shared" si="163"/>
        <v>6436.15</v>
      </c>
      <c r="M471" s="77">
        <f t="shared" si="148"/>
        <v>2.3097400664324601E-4</v>
      </c>
    </row>
    <row r="472" spans="2:13" s="72" customFormat="1" ht="18" x14ac:dyDescent="0.2">
      <c r="B472" s="73" t="s">
        <v>674</v>
      </c>
      <c r="C472" s="74" t="s">
        <v>32</v>
      </c>
      <c r="D472" s="74">
        <v>59566</v>
      </c>
      <c r="E472" s="35" t="s">
        <v>1583</v>
      </c>
      <c r="F472" s="34">
        <v>4</v>
      </c>
      <c r="G472" s="34" t="s">
        <v>2</v>
      </c>
      <c r="H472" s="34">
        <v>45.218860762703315</v>
      </c>
      <c r="I472" s="34">
        <v>10.43909699893265</v>
      </c>
      <c r="J472" s="34">
        <v>0</v>
      </c>
      <c r="K472" s="75">
        <f t="shared" si="158"/>
        <v>55.66</v>
      </c>
      <c r="L472" s="76">
        <f t="shared" si="159"/>
        <v>222.64</v>
      </c>
      <c r="M472" s="77">
        <f t="shared" si="148"/>
        <v>7.9898779299817894E-6</v>
      </c>
    </row>
    <row r="473" spans="2:13" s="72" customFormat="1" ht="18" x14ac:dyDescent="0.2">
      <c r="B473" s="73" t="s">
        <v>675</v>
      </c>
      <c r="C473" s="74" t="s">
        <v>32</v>
      </c>
      <c r="D473" s="74">
        <v>58561</v>
      </c>
      <c r="E473" s="35" t="s">
        <v>1584</v>
      </c>
      <c r="F473" s="34">
        <v>500</v>
      </c>
      <c r="G473" s="34" t="s">
        <v>1</v>
      </c>
      <c r="H473" s="34">
        <v>11.265956167164941</v>
      </c>
      <c r="I473" s="34">
        <v>5.2066288249626966</v>
      </c>
      <c r="J473" s="34">
        <v>0</v>
      </c>
      <c r="K473" s="75">
        <f t="shared" si="158"/>
        <v>16.47</v>
      </c>
      <c r="L473" s="76">
        <f t="shared" si="159"/>
        <v>8235</v>
      </c>
      <c r="M473" s="77">
        <f t="shared" si="148"/>
        <v>2.9552930629446657E-4</v>
      </c>
    </row>
    <row r="474" spans="2:13" s="8" customFormat="1" ht="18" x14ac:dyDescent="0.2">
      <c r="B474" s="13"/>
      <c r="C474" s="14"/>
      <c r="D474" s="14"/>
      <c r="E474" s="15"/>
      <c r="F474" s="16"/>
      <c r="G474" s="16"/>
      <c r="H474" s="16">
        <v>0</v>
      </c>
      <c r="I474" s="16">
        <v>0</v>
      </c>
      <c r="J474" s="16">
        <v>0</v>
      </c>
      <c r="K474" s="17"/>
      <c r="L474" s="18"/>
      <c r="M474" s="19">
        <f t="shared" si="148"/>
        <v>0</v>
      </c>
    </row>
    <row r="475" spans="2:13" s="8" customFormat="1" ht="18" x14ac:dyDescent="0.2">
      <c r="B475" s="13"/>
      <c r="C475" s="14"/>
      <c r="D475" s="14"/>
      <c r="E475" s="15"/>
      <c r="F475" s="16"/>
      <c r="G475" s="16"/>
      <c r="H475" s="16">
        <v>0</v>
      </c>
      <c r="I475" s="16">
        <v>0</v>
      </c>
      <c r="J475" s="16">
        <v>0</v>
      </c>
      <c r="K475" s="17"/>
      <c r="L475" s="18"/>
      <c r="M475" s="19">
        <f t="shared" si="148"/>
        <v>0</v>
      </c>
    </row>
    <row r="476" spans="2:13" s="8" customFormat="1" ht="25.5" customHeight="1" x14ac:dyDescent="0.2">
      <c r="B476" s="37">
        <v>12</v>
      </c>
      <c r="C476" s="38"/>
      <c r="D476" s="38"/>
      <c r="E476" s="68" t="s">
        <v>305</v>
      </c>
      <c r="F476" s="40"/>
      <c r="G476" s="36"/>
      <c r="H476" s="41">
        <v>0</v>
      </c>
      <c r="I476" s="41">
        <v>0</v>
      </c>
      <c r="J476" s="40">
        <v>0</v>
      </c>
      <c r="K476" s="40"/>
      <c r="L476" s="42">
        <f>SUBTOTAL(9,L477:L546)</f>
        <v>1351990.8200000005</v>
      </c>
      <c r="M476" s="43">
        <f t="shared" si="148"/>
        <v>4.8518871785195768E-2</v>
      </c>
    </row>
    <row r="477" spans="2:13" s="8" customFormat="1" ht="25.5" customHeight="1" x14ac:dyDescent="0.2">
      <c r="B477" s="48" t="s">
        <v>676</v>
      </c>
      <c r="C477" s="49"/>
      <c r="D477" s="49"/>
      <c r="E477" s="70" t="s">
        <v>306</v>
      </c>
      <c r="F477" s="50"/>
      <c r="G477" s="51"/>
      <c r="H477" s="52">
        <v>0</v>
      </c>
      <c r="I477" s="52">
        <v>0</v>
      </c>
      <c r="J477" s="50">
        <v>0</v>
      </c>
      <c r="K477" s="50"/>
      <c r="L477" s="53">
        <f>SUBTOTAL(9,L478:L491)</f>
        <v>246180.44999999998</v>
      </c>
      <c r="M477" s="54">
        <f t="shared" si="148"/>
        <v>8.8346736626301898E-3</v>
      </c>
    </row>
    <row r="478" spans="2:13" s="72" customFormat="1" ht="18" x14ac:dyDescent="0.2">
      <c r="B478" s="73" t="s">
        <v>677</v>
      </c>
      <c r="C478" s="74" t="s">
        <v>32</v>
      </c>
      <c r="D478" s="74">
        <v>52378</v>
      </c>
      <c r="E478" s="35" t="s">
        <v>1538</v>
      </c>
      <c r="F478" s="34">
        <v>312</v>
      </c>
      <c r="G478" s="34" t="s">
        <v>1</v>
      </c>
      <c r="H478" s="34">
        <v>13.759453346365445</v>
      </c>
      <c r="I478" s="34">
        <v>83.435257944439428</v>
      </c>
      <c r="J478" s="34">
        <v>0</v>
      </c>
      <c r="K478" s="75">
        <f t="shared" ref="K478:K491" si="164">ROUND(+H478+I478+J478,2)</f>
        <v>97.19</v>
      </c>
      <c r="L478" s="76">
        <f t="shared" ref="L478:L491" si="165">ROUND(F478*K478,2)</f>
        <v>30323.279999999999</v>
      </c>
      <c r="M478" s="77">
        <f t="shared" si="148"/>
        <v>1.0882110386123706E-3</v>
      </c>
    </row>
    <row r="479" spans="2:13" s="72" customFormat="1" ht="18" x14ac:dyDescent="0.2">
      <c r="B479" s="73" t="s">
        <v>678</v>
      </c>
      <c r="C479" s="74" t="s">
        <v>32</v>
      </c>
      <c r="D479" s="74">
        <v>52069</v>
      </c>
      <c r="E479" s="35" t="s">
        <v>1537</v>
      </c>
      <c r="F479" s="34">
        <v>264</v>
      </c>
      <c r="G479" s="34" t="s">
        <v>1</v>
      </c>
      <c r="H479" s="34">
        <v>25.916867054280818</v>
      </c>
      <c r="I479" s="34">
        <v>95.980261887463683</v>
      </c>
      <c r="J479" s="34">
        <v>0</v>
      </c>
      <c r="K479" s="75">
        <f t="shared" si="164"/>
        <v>121.9</v>
      </c>
      <c r="L479" s="76">
        <f t="shared" si="165"/>
        <v>32181.599999999999</v>
      </c>
      <c r="M479" s="77">
        <f t="shared" ref="M479:M510" si="166">+L479/$L$851</f>
        <v>1.1549005371519132E-3</v>
      </c>
    </row>
    <row r="480" spans="2:13" s="72" customFormat="1" ht="18" x14ac:dyDescent="0.2">
      <c r="B480" s="73" t="s">
        <v>679</v>
      </c>
      <c r="C480" s="74" t="s">
        <v>32</v>
      </c>
      <c r="D480" s="74">
        <v>52240</v>
      </c>
      <c r="E480" s="35" t="s">
        <v>1536</v>
      </c>
      <c r="F480" s="34">
        <v>93</v>
      </c>
      <c r="G480" s="34" t="s">
        <v>1</v>
      </c>
      <c r="H480" s="34">
        <v>54.999054361950854</v>
      </c>
      <c r="I480" s="34">
        <v>102.22046467271676</v>
      </c>
      <c r="J480" s="34">
        <v>0</v>
      </c>
      <c r="K480" s="75">
        <f t="shared" si="164"/>
        <v>157.22</v>
      </c>
      <c r="L480" s="76">
        <f t="shared" si="165"/>
        <v>14621.46</v>
      </c>
      <c r="M480" s="77">
        <f t="shared" si="166"/>
        <v>5.2472008874466191E-4</v>
      </c>
    </row>
    <row r="481" spans="1:14" s="72" customFormat="1" ht="18" x14ac:dyDescent="0.2">
      <c r="B481" s="73" t="s">
        <v>680</v>
      </c>
      <c r="C481" s="74" t="s">
        <v>32</v>
      </c>
      <c r="D481" s="74">
        <v>52879</v>
      </c>
      <c r="E481" s="35" t="s">
        <v>1535</v>
      </c>
      <c r="F481" s="34">
        <v>129</v>
      </c>
      <c r="G481" s="34" t="s">
        <v>1</v>
      </c>
      <c r="H481" s="34">
        <v>53.229058954953608</v>
      </c>
      <c r="I481" s="34">
        <v>105.42454394961688</v>
      </c>
      <c r="J481" s="34">
        <v>0</v>
      </c>
      <c r="K481" s="75">
        <f t="shared" si="164"/>
        <v>158.65</v>
      </c>
      <c r="L481" s="76">
        <f t="shared" si="165"/>
        <v>20465.849999999999</v>
      </c>
      <c r="M481" s="77">
        <f t="shared" si="166"/>
        <v>7.3445761423516793E-4</v>
      </c>
    </row>
    <row r="482" spans="1:14" s="72" customFormat="1" ht="18" x14ac:dyDescent="0.2">
      <c r="B482" s="73" t="s">
        <v>681</v>
      </c>
      <c r="C482" s="74" t="s">
        <v>32</v>
      </c>
      <c r="D482" s="74">
        <v>52878</v>
      </c>
      <c r="E482" s="35" t="s">
        <v>1534</v>
      </c>
      <c r="F482" s="34">
        <v>54</v>
      </c>
      <c r="G482" s="34" t="s">
        <v>1</v>
      </c>
      <c r="H482" s="34">
        <v>81.897816678507525</v>
      </c>
      <c r="I482" s="34">
        <v>105.42454394961688</v>
      </c>
      <c r="J482" s="34">
        <v>0</v>
      </c>
      <c r="K482" s="75">
        <f t="shared" si="164"/>
        <v>187.32</v>
      </c>
      <c r="L482" s="76">
        <f t="shared" si="165"/>
        <v>10115.280000000001</v>
      </c>
      <c r="M482" s="77">
        <f t="shared" si="166"/>
        <v>3.6300688298412774E-4</v>
      </c>
    </row>
    <row r="483" spans="1:14" s="72" customFormat="1" ht="36" x14ac:dyDescent="0.2">
      <c r="B483" s="73" t="s">
        <v>682</v>
      </c>
      <c r="C483" s="74" t="s">
        <v>33</v>
      </c>
      <c r="D483" s="74">
        <v>89987</v>
      </c>
      <c r="E483" s="35" t="s">
        <v>1541</v>
      </c>
      <c r="F483" s="34">
        <v>10</v>
      </c>
      <c r="G483" s="34" t="s">
        <v>2</v>
      </c>
      <c r="H483" s="34">
        <v>67.098402649314352</v>
      </c>
      <c r="I483" s="34">
        <v>11.20233718364965</v>
      </c>
      <c r="J483" s="34">
        <v>0</v>
      </c>
      <c r="K483" s="75">
        <f t="shared" si="164"/>
        <v>78.3</v>
      </c>
      <c r="L483" s="76">
        <f t="shared" si="165"/>
        <v>783</v>
      </c>
      <c r="M483" s="77">
        <f t="shared" si="166"/>
        <v>2.8099507811605018E-5</v>
      </c>
    </row>
    <row r="484" spans="1:14" s="72" customFormat="1" ht="36" x14ac:dyDescent="0.2">
      <c r="B484" s="73" t="s">
        <v>683</v>
      </c>
      <c r="C484" s="74" t="s">
        <v>33</v>
      </c>
      <c r="D484" s="74">
        <v>94792</v>
      </c>
      <c r="E484" s="35" t="s">
        <v>1542</v>
      </c>
      <c r="F484" s="34">
        <v>21</v>
      </c>
      <c r="G484" s="34" t="s">
        <v>2</v>
      </c>
      <c r="H484" s="34">
        <v>81.871223152739972</v>
      </c>
      <c r="I484" s="34">
        <v>13.144580198872021</v>
      </c>
      <c r="J484" s="34">
        <v>0</v>
      </c>
      <c r="K484" s="75">
        <f t="shared" si="164"/>
        <v>95.02</v>
      </c>
      <c r="L484" s="76">
        <f t="shared" si="165"/>
        <v>1995.42</v>
      </c>
      <c r="M484" s="77">
        <f t="shared" si="166"/>
        <v>7.1609603930310206E-5</v>
      </c>
    </row>
    <row r="485" spans="1:14" s="72" customFormat="1" ht="18" x14ac:dyDescent="0.2">
      <c r="B485" s="73" t="s">
        <v>684</v>
      </c>
      <c r="C485" s="74" t="s">
        <v>33</v>
      </c>
      <c r="D485" s="74">
        <v>94498</v>
      </c>
      <c r="E485" s="35" t="s">
        <v>1543</v>
      </c>
      <c r="F485" s="34">
        <v>7</v>
      </c>
      <c r="G485" s="34" t="s">
        <v>2</v>
      </c>
      <c r="H485" s="34">
        <v>104.0711396262557</v>
      </c>
      <c r="I485" s="34">
        <v>17.223176383908292</v>
      </c>
      <c r="J485" s="34">
        <v>0</v>
      </c>
      <c r="K485" s="75">
        <f t="shared" si="164"/>
        <v>121.29</v>
      </c>
      <c r="L485" s="76">
        <f t="shared" si="165"/>
        <v>849.03</v>
      </c>
      <c r="M485" s="77">
        <f t="shared" si="166"/>
        <v>3.0469125309434239E-5</v>
      </c>
    </row>
    <row r="486" spans="1:14" s="72" customFormat="1" ht="18" x14ac:dyDescent="0.2">
      <c r="B486" s="73" t="s">
        <v>685</v>
      </c>
      <c r="C486" s="74" t="s">
        <v>33</v>
      </c>
      <c r="D486" s="74">
        <v>86914</v>
      </c>
      <c r="E486" s="35" t="s">
        <v>1469</v>
      </c>
      <c r="F486" s="34">
        <v>20</v>
      </c>
      <c r="G486" s="34" t="s">
        <v>2</v>
      </c>
      <c r="H486" s="34">
        <v>100.38879845191538</v>
      </c>
      <c r="I486" s="34">
        <v>6.979793372072626</v>
      </c>
      <c r="J486" s="34">
        <v>0</v>
      </c>
      <c r="K486" s="75">
        <f t="shared" si="164"/>
        <v>107.37</v>
      </c>
      <c r="L486" s="76">
        <f t="shared" si="165"/>
        <v>2147.4</v>
      </c>
      <c r="M486" s="77">
        <f t="shared" si="166"/>
        <v>7.7063707630447786E-5</v>
      </c>
    </row>
    <row r="487" spans="1:14" s="8" customFormat="1" ht="18" x14ac:dyDescent="0.2">
      <c r="B487" s="13" t="s">
        <v>686</v>
      </c>
      <c r="C487" s="74" t="s">
        <v>53</v>
      </c>
      <c r="D487" s="74" t="s">
        <v>1801</v>
      </c>
      <c r="E487" s="35" t="s">
        <v>1802</v>
      </c>
      <c r="F487" s="16">
        <v>1</v>
      </c>
      <c r="G487" s="34" t="s">
        <v>2</v>
      </c>
      <c r="H487" s="34">
        <v>389.13380935602794</v>
      </c>
      <c r="I487" s="34">
        <v>38.851512130859994</v>
      </c>
      <c r="J487" s="34">
        <v>0</v>
      </c>
      <c r="K487" s="75">
        <f t="shared" ref="K487" si="167">ROUND(+H487+I487+J487,2)</f>
        <v>427.99</v>
      </c>
      <c r="L487" s="76">
        <f t="shared" ref="L487" si="168">ROUND(F487*K487,2)</f>
        <v>427.99</v>
      </c>
      <c r="M487" s="77">
        <f t="shared" si="166"/>
        <v>1.5359269921186249E-5</v>
      </c>
      <c r="N487" s="72"/>
    </row>
    <row r="488" spans="1:14" s="72" customFormat="1" ht="18" x14ac:dyDescent="0.2">
      <c r="B488" s="73" t="s">
        <v>687</v>
      </c>
      <c r="C488" s="74" t="s">
        <v>38</v>
      </c>
      <c r="D488" s="74" t="s">
        <v>1086</v>
      </c>
      <c r="E488" s="35" t="s">
        <v>1776</v>
      </c>
      <c r="F488" s="34">
        <v>2</v>
      </c>
      <c r="G488" s="34" t="s">
        <v>2</v>
      </c>
      <c r="H488" s="34">
        <v>8115.0689621607753</v>
      </c>
      <c r="I488" s="34">
        <v>325.471857899496</v>
      </c>
      <c r="J488" s="34">
        <v>0</v>
      </c>
      <c r="K488" s="75">
        <f t="shared" si="164"/>
        <v>8440.5400000000009</v>
      </c>
      <c r="L488" s="76">
        <f t="shared" si="165"/>
        <v>16881.080000000002</v>
      </c>
      <c r="M488" s="77">
        <f t="shared" si="166"/>
        <v>6.0581103362494163E-4</v>
      </c>
    </row>
    <row r="489" spans="1:14" s="8" customFormat="1" ht="54" x14ac:dyDescent="0.2">
      <c r="B489" s="13" t="s">
        <v>688</v>
      </c>
      <c r="C489" s="14"/>
      <c r="D489" s="74" t="s">
        <v>1748</v>
      </c>
      <c r="E489" s="35" t="s">
        <v>307</v>
      </c>
      <c r="F489" s="16">
        <v>1</v>
      </c>
      <c r="G489" s="16"/>
      <c r="H489" s="34">
        <v>108213.19755269006</v>
      </c>
      <c r="I489" s="34">
        <v>6459.8372518147589</v>
      </c>
      <c r="J489" s="34">
        <v>0</v>
      </c>
      <c r="K489" s="75">
        <f t="shared" ref="K489" si="169">ROUND(+H489+I489+J489,2)</f>
        <v>114673.03</v>
      </c>
      <c r="L489" s="76">
        <f t="shared" ref="L489" si="170">ROUND(F489*K489,2)</f>
        <v>114673.03</v>
      </c>
      <c r="M489" s="77">
        <f t="shared" si="166"/>
        <v>4.1152690961244144E-3</v>
      </c>
    </row>
    <row r="490" spans="1:14" s="72" customFormat="1" ht="18" x14ac:dyDescent="0.2">
      <c r="B490" s="73" t="s">
        <v>689</v>
      </c>
      <c r="C490" s="74" t="s">
        <v>33</v>
      </c>
      <c r="D490" s="74">
        <v>95675</v>
      </c>
      <c r="E490" s="35" t="s">
        <v>1539</v>
      </c>
      <c r="F490" s="34">
        <v>1</v>
      </c>
      <c r="G490" s="34" t="s">
        <v>2</v>
      </c>
      <c r="H490" s="34">
        <v>365.8117850562831</v>
      </c>
      <c r="I490" s="34">
        <v>27.600409441280895</v>
      </c>
      <c r="J490" s="34">
        <v>0</v>
      </c>
      <c r="K490" s="75">
        <f t="shared" si="164"/>
        <v>393.41</v>
      </c>
      <c r="L490" s="76">
        <f t="shared" si="165"/>
        <v>393.41</v>
      </c>
      <c r="M490" s="77">
        <f t="shared" si="166"/>
        <v>1.4118298043631585E-5</v>
      </c>
    </row>
    <row r="491" spans="1:14" s="72" customFormat="1" ht="36" x14ac:dyDescent="0.2">
      <c r="B491" s="73" t="s">
        <v>690</v>
      </c>
      <c r="C491" s="74" t="s">
        <v>33</v>
      </c>
      <c r="D491" s="74">
        <v>94797</v>
      </c>
      <c r="E491" s="35" t="s">
        <v>1540</v>
      </c>
      <c r="F491" s="34">
        <v>2</v>
      </c>
      <c r="G491" s="34" t="s">
        <v>2</v>
      </c>
      <c r="H491" s="34">
        <v>151.64286634906267</v>
      </c>
      <c r="I491" s="34">
        <v>9.666934220173319</v>
      </c>
      <c r="J491" s="34">
        <v>0</v>
      </c>
      <c r="K491" s="75">
        <f t="shared" si="164"/>
        <v>161.31</v>
      </c>
      <c r="L491" s="76">
        <f t="shared" si="165"/>
        <v>322.62</v>
      </c>
      <c r="M491" s="77">
        <f t="shared" si="166"/>
        <v>1.1577858505977025E-5</v>
      </c>
    </row>
    <row r="492" spans="1:14" s="8" customFormat="1" ht="18" x14ac:dyDescent="0.2">
      <c r="B492" s="13"/>
      <c r="C492" s="14"/>
      <c r="D492" s="14"/>
      <c r="E492" s="15"/>
      <c r="F492" s="16"/>
      <c r="G492" s="16"/>
      <c r="H492" s="16">
        <v>0</v>
      </c>
      <c r="I492" s="16">
        <v>0</v>
      </c>
      <c r="J492" s="16">
        <v>0</v>
      </c>
      <c r="K492" s="17"/>
      <c r="L492" s="18"/>
      <c r="M492" s="19">
        <f t="shared" si="166"/>
        <v>0</v>
      </c>
    </row>
    <row r="493" spans="1:14" s="66" customFormat="1" ht="25.5" customHeight="1" x14ac:dyDescent="0.2">
      <c r="A493" s="16"/>
      <c r="B493" s="48" t="s">
        <v>691</v>
      </c>
      <c r="C493" s="49"/>
      <c r="D493" s="49"/>
      <c r="E493" s="70" t="s">
        <v>309</v>
      </c>
      <c r="F493" s="50"/>
      <c r="G493" s="51"/>
      <c r="H493" s="52">
        <v>0</v>
      </c>
      <c r="I493" s="52">
        <v>0</v>
      </c>
      <c r="J493" s="50">
        <v>0</v>
      </c>
      <c r="K493" s="50"/>
      <c r="L493" s="53">
        <f>SUBTOTAL(9,L494:L501)</f>
        <v>26372.41</v>
      </c>
      <c r="M493" s="54">
        <f t="shared" si="166"/>
        <v>9.4642623346851893E-4</v>
      </c>
      <c r="N493" s="67"/>
    </row>
    <row r="494" spans="1:14" s="72" customFormat="1" ht="18" x14ac:dyDescent="0.2">
      <c r="B494" s="73" t="s">
        <v>692</v>
      </c>
      <c r="C494" s="74" t="s">
        <v>33</v>
      </c>
      <c r="D494" s="74">
        <v>89711</v>
      </c>
      <c r="E494" s="35" t="s">
        <v>1566</v>
      </c>
      <c r="F494" s="34">
        <v>54</v>
      </c>
      <c r="G494" s="34" t="s">
        <v>1</v>
      </c>
      <c r="H494" s="34">
        <v>13.966710343583081</v>
      </c>
      <c r="I494" s="34">
        <v>15.55204988539692</v>
      </c>
      <c r="J494" s="34">
        <v>0</v>
      </c>
      <c r="K494" s="75">
        <f t="shared" ref="K494:K501" si="171">ROUND(+H494+I494+J494,2)</f>
        <v>29.52</v>
      </c>
      <c r="L494" s="76">
        <f t="shared" ref="L494:L501" si="172">ROUND(F494*K494,2)</f>
        <v>1594.08</v>
      </c>
      <c r="M494" s="77">
        <f t="shared" si="166"/>
        <v>5.7206722110246904E-5</v>
      </c>
    </row>
    <row r="495" spans="1:14" s="72" customFormat="1" ht="18" x14ac:dyDescent="0.2">
      <c r="B495" s="73" t="s">
        <v>693</v>
      </c>
      <c r="C495" s="74" t="s">
        <v>33</v>
      </c>
      <c r="D495" s="74">
        <v>89712</v>
      </c>
      <c r="E495" s="35" t="s">
        <v>1567</v>
      </c>
      <c r="F495" s="34">
        <v>129</v>
      </c>
      <c r="G495" s="34" t="s">
        <v>1</v>
      </c>
      <c r="H495" s="34">
        <v>20.091406268909157</v>
      </c>
      <c r="I495" s="34">
        <v>16.400702291250845</v>
      </c>
      <c r="J495" s="34">
        <v>0</v>
      </c>
      <c r="K495" s="75">
        <f t="shared" si="171"/>
        <v>36.49</v>
      </c>
      <c r="L495" s="76">
        <f t="shared" si="172"/>
        <v>4707.21</v>
      </c>
      <c r="M495" s="77">
        <f t="shared" si="166"/>
        <v>1.6892756598450224E-4</v>
      </c>
    </row>
    <row r="496" spans="1:14" s="72" customFormat="1" ht="18" x14ac:dyDescent="0.2">
      <c r="B496" s="73" t="s">
        <v>694</v>
      </c>
      <c r="C496" s="74" t="s">
        <v>33</v>
      </c>
      <c r="D496" s="74">
        <v>89713</v>
      </c>
      <c r="E496" s="35" t="s">
        <v>1568</v>
      </c>
      <c r="F496" s="34">
        <v>126</v>
      </c>
      <c r="G496" s="34" t="s">
        <v>1</v>
      </c>
      <c r="H496" s="34">
        <v>25.511171138242805</v>
      </c>
      <c r="I496" s="34">
        <v>19.705487514461193</v>
      </c>
      <c r="J496" s="34">
        <v>0</v>
      </c>
      <c r="K496" s="75">
        <f t="shared" si="171"/>
        <v>45.22</v>
      </c>
      <c r="L496" s="76">
        <f t="shared" si="172"/>
        <v>5697.72</v>
      </c>
      <c r="M496" s="77">
        <f t="shared" si="166"/>
        <v>2.0447398167092995E-4</v>
      </c>
    </row>
    <row r="497" spans="1:14" s="72" customFormat="1" ht="18" x14ac:dyDescent="0.2">
      <c r="B497" s="73" t="s">
        <v>695</v>
      </c>
      <c r="C497" s="74" t="s">
        <v>33</v>
      </c>
      <c r="D497" s="74">
        <v>89714</v>
      </c>
      <c r="E497" s="35" t="s">
        <v>1569</v>
      </c>
      <c r="F497" s="34">
        <v>112</v>
      </c>
      <c r="G497" s="34" t="s">
        <v>1</v>
      </c>
      <c r="H497" s="34">
        <v>28.00798786268912</v>
      </c>
      <c r="I497" s="34">
        <v>22.850266883510876</v>
      </c>
      <c r="J497" s="34">
        <v>0</v>
      </c>
      <c r="K497" s="75">
        <f t="shared" si="171"/>
        <v>50.86</v>
      </c>
      <c r="L497" s="76">
        <f t="shared" si="172"/>
        <v>5696.32</v>
      </c>
      <c r="M497" s="77">
        <f t="shared" si="166"/>
        <v>2.0442373989451072E-4</v>
      </c>
    </row>
    <row r="498" spans="1:14" s="72" customFormat="1" ht="18" x14ac:dyDescent="0.2">
      <c r="B498" s="73" t="s">
        <v>696</v>
      </c>
      <c r="C498" s="74" t="s">
        <v>33</v>
      </c>
      <c r="D498" s="74">
        <v>89580</v>
      </c>
      <c r="E498" s="35" t="s">
        <v>1548</v>
      </c>
      <c r="F498" s="34">
        <v>19</v>
      </c>
      <c r="G498" s="34" t="s">
        <v>1</v>
      </c>
      <c r="H498" s="34">
        <v>74.20291838789025</v>
      </c>
      <c r="I498" s="34">
        <v>5.7965920159777635</v>
      </c>
      <c r="J498" s="34">
        <v>0</v>
      </c>
      <c r="K498" s="75">
        <f t="shared" si="171"/>
        <v>80</v>
      </c>
      <c r="L498" s="76">
        <f t="shared" si="172"/>
        <v>1520</v>
      </c>
      <c r="M498" s="77">
        <f t="shared" si="166"/>
        <v>5.4548214398007188E-5</v>
      </c>
    </row>
    <row r="499" spans="1:14" s="72" customFormat="1" ht="18" x14ac:dyDescent="0.2">
      <c r="B499" s="73" t="s">
        <v>697</v>
      </c>
      <c r="C499" s="74" t="s">
        <v>32</v>
      </c>
      <c r="D499" s="74">
        <v>53086</v>
      </c>
      <c r="E499" s="35" t="s">
        <v>1546</v>
      </c>
      <c r="F499" s="34">
        <v>18</v>
      </c>
      <c r="G499" s="34" t="s">
        <v>2</v>
      </c>
      <c r="H499" s="34">
        <v>226.64984981717265</v>
      </c>
      <c r="I499" s="34">
        <v>72.10470340475635</v>
      </c>
      <c r="J499" s="34">
        <v>0</v>
      </c>
      <c r="K499" s="75">
        <f t="shared" si="171"/>
        <v>298.75</v>
      </c>
      <c r="L499" s="76">
        <f t="shared" si="172"/>
        <v>5377.5</v>
      </c>
      <c r="M499" s="77">
        <f t="shared" si="166"/>
        <v>1.9298225192452873E-4</v>
      </c>
    </row>
    <row r="500" spans="1:14" s="72" customFormat="1" ht="54" x14ac:dyDescent="0.2">
      <c r="B500" s="73" t="s">
        <v>698</v>
      </c>
      <c r="C500" s="74" t="s">
        <v>33</v>
      </c>
      <c r="D500" s="74">
        <v>97902</v>
      </c>
      <c r="E500" s="35" t="s">
        <v>1544</v>
      </c>
      <c r="F500" s="34">
        <v>2</v>
      </c>
      <c r="G500" s="34" t="s">
        <v>2</v>
      </c>
      <c r="H500" s="34">
        <v>391.41030087625876</v>
      </c>
      <c r="I500" s="34">
        <v>322.09365997984986</v>
      </c>
      <c r="J500" s="34">
        <v>2.3181100180873946</v>
      </c>
      <c r="K500" s="75">
        <f t="shared" si="171"/>
        <v>715.82</v>
      </c>
      <c r="L500" s="76">
        <f t="shared" si="172"/>
        <v>1431.64</v>
      </c>
      <c r="M500" s="77">
        <f t="shared" si="166"/>
        <v>5.1377240566291456E-5</v>
      </c>
    </row>
    <row r="501" spans="1:14" s="72" customFormat="1" ht="54" x14ac:dyDescent="0.2">
      <c r="B501" s="73" t="s">
        <v>699</v>
      </c>
      <c r="C501" s="74" t="s">
        <v>33</v>
      </c>
      <c r="D501" s="74">
        <v>98107</v>
      </c>
      <c r="E501" s="35" t="s">
        <v>1545</v>
      </c>
      <c r="F501" s="34">
        <v>1</v>
      </c>
      <c r="G501" s="34" t="s">
        <v>2</v>
      </c>
      <c r="H501" s="34">
        <v>170.44908380996961</v>
      </c>
      <c r="I501" s="34">
        <v>177.00612903687491</v>
      </c>
      <c r="J501" s="34">
        <v>0.48865328380750012</v>
      </c>
      <c r="K501" s="75">
        <f t="shared" si="171"/>
        <v>347.94</v>
      </c>
      <c r="L501" s="76">
        <f t="shared" si="172"/>
        <v>347.94</v>
      </c>
      <c r="M501" s="77">
        <f t="shared" si="166"/>
        <v>1.2486516919501724E-5</v>
      </c>
    </row>
    <row r="502" spans="1:14" s="8" customFormat="1" ht="18" x14ac:dyDescent="0.2">
      <c r="B502" s="13"/>
      <c r="C502" s="14"/>
      <c r="D502" s="14"/>
      <c r="E502" s="15"/>
      <c r="F502" s="16"/>
      <c r="G502" s="16"/>
      <c r="H502" s="16">
        <v>0</v>
      </c>
      <c r="I502" s="16">
        <v>0</v>
      </c>
      <c r="J502" s="16">
        <v>0</v>
      </c>
      <c r="K502" s="17"/>
      <c r="L502" s="18"/>
      <c r="M502" s="19">
        <f t="shared" si="166"/>
        <v>0</v>
      </c>
    </row>
    <row r="503" spans="1:14" s="66" customFormat="1" ht="25.5" customHeight="1" x14ac:dyDescent="0.2">
      <c r="A503" s="16"/>
      <c r="B503" s="48" t="s">
        <v>700</v>
      </c>
      <c r="C503" s="49"/>
      <c r="D503" s="49"/>
      <c r="E503" s="70" t="s">
        <v>310</v>
      </c>
      <c r="F503" s="50"/>
      <c r="G503" s="51"/>
      <c r="H503" s="52">
        <v>0</v>
      </c>
      <c r="I503" s="52">
        <v>0</v>
      </c>
      <c r="J503" s="50">
        <v>0</v>
      </c>
      <c r="K503" s="50"/>
      <c r="L503" s="53">
        <f>SUBTOTAL(9,L504:L506)</f>
        <v>24497.4</v>
      </c>
      <c r="M503" s="54">
        <f t="shared" si="166"/>
        <v>8.7913778118009294E-4</v>
      </c>
      <c r="N503" s="65"/>
    </row>
    <row r="504" spans="1:14" s="72" customFormat="1" ht="18" x14ac:dyDescent="0.2">
      <c r="B504" s="73" t="s">
        <v>701</v>
      </c>
      <c r="C504" s="74" t="s">
        <v>32</v>
      </c>
      <c r="D504" s="74">
        <v>52378</v>
      </c>
      <c r="E504" s="35" t="s">
        <v>1538</v>
      </c>
      <c r="F504" s="34">
        <v>80</v>
      </c>
      <c r="G504" s="34" t="s">
        <v>1</v>
      </c>
      <c r="H504" s="34">
        <v>13.759453346365445</v>
      </c>
      <c r="I504" s="34">
        <v>83.435257944439428</v>
      </c>
      <c r="J504" s="34">
        <v>0</v>
      </c>
      <c r="K504" s="75">
        <f t="shared" ref="K504:K506" si="173">ROUND(+H504+I504+J504,2)</f>
        <v>97.19</v>
      </c>
      <c r="L504" s="76">
        <f t="shared" ref="L504:L506" si="174">ROUND(F504*K504,2)</f>
        <v>7775.2</v>
      </c>
      <c r="M504" s="77">
        <f t="shared" si="166"/>
        <v>2.7902847143906938E-4</v>
      </c>
    </row>
    <row r="505" spans="1:14" s="72" customFormat="1" ht="18" x14ac:dyDescent="0.2">
      <c r="B505" s="73" t="s">
        <v>702</v>
      </c>
      <c r="C505" s="74" t="s">
        <v>32</v>
      </c>
      <c r="D505" s="74">
        <v>52069</v>
      </c>
      <c r="E505" s="35" t="s">
        <v>1537</v>
      </c>
      <c r="F505" s="34">
        <v>50</v>
      </c>
      <c r="G505" s="34" t="s">
        <v>1</v>
      </c>
      <c r="H505" s="34">
        <v>25.916867054280818</v>
      </c>
      <c r="I505" s="34">
        <v>95.980261887463683</v>
      </c>
      <c r="J505" s="34">
        <v>0</v>
      </c>
      <c r="K505" s="75">
        <f t="shared" si="173"/>
        <v>121.9</v>
      </c>
      <c r="L505" s="76">
        <f t="shared" si="174"/>
        <v>6095</v>
      </c>
      <c r="M505" s="77">
        <f t="shared" si="166"/>
        <v>2.1873116233937751E-4</v>
      </c>
    </row>
    <row r="506" spans="1:14" s="72" customFormat="1" ht="18" x14ac:dyDescent="0.2">
      <c r="B506" s="73" t="s">
        <v>703</v>
      </c>
      <c r="C506" s="74" t="s">
        <v>33</v>
      </c>
      <c r="D506" s="74">
        <v>89711</v>
      </c>
      <c r="E506" s="35" t="s">
        <v>1566</v>
      </c>
      <c r="F506" s="34">
        <v>360</v>
      </c>
      <c r="G506" s="34" t="s">
        <v>1</v>
      </c>
      <c r="H506" s="34">
        <v>13.966710343583081</v>
      </c>
      <c r="I506" s="34">
        <v>15.55204988539692</v>
      </c>
      <c r="J506" s="34">
        <v>0</v>
      </c>
      <c r="K506" s="75">
        <f t="shared" si="173"/>
        <v>29.52</v>
      </c>
      <c r="L506" s="76">
        <f t="shared" si="174"/>
        <v>10627.2</v>
      </c>
      <c r="M506" s="77">
        <f t="shared" si="166"/>
        <v>3.8137814740164604E-4</v>
      </c>
    </row>
    <row r="507" spans="1:14" s="8" customFormat="1" ht="18" x14ac:dyDescent="0.2">
      <c r="B507" s="13"/>
      <c r="C507" s="14"/>
      <c r="D507" s="14"/>
      <c r="E507" s="15"/>
      <c r="F507" s="16"/>
      <c r="G507" s="16"/>
      <c r="H507" s="16">
        <v>0</v>
      </c>
      <c r="I507" s="16">
        <v>0</v>
      </c>
      <c r="J507" s="16">
        <v>0</v>
      </c>
      <c r="K507" s="17"/>
      <c r="L507" s="18"/>
      <c r="M507" s="19">
        <f t="shared" si="166"/>
        <v>0</v>
      </c>
    </row>
    <row r="508" spans="1:14" s="66" customFormat="1" ht="25.5" customHeight="1" x14ac:dyDescent="0.2">
      <c r="A508" s="16"/>
      <c r="B508" s="48" t="s">
        <v>704</v>
      </c>
      <c r="C508" s="49"/>
      <c r="D508" s="49"/>
      <c r="E508" s="70" t="s">
        <v>311</v>
      </c>
      <c r="F508" s="50"/>
      <c r="G508" s="51"/>
      <c r="H508" s="52">
        <v>0</v>
      </c>
      <c r="I508" s="52">
        <v>0</v>
      </c>
      <c r="J508" s="50">
        <v>0</v>
      </c>
      <c r="K508" s="50"/>
      <c r="L508" s="53">
        <f>SUBTOTAL(9,L509:L526)</f>
        <v>287985.68</v>
      </c>
      <c r="M508" s="54">
        <f t="shared" si="166"/>
        <v>1.0334937247497296E-2</v>
      </c>
      <c r="N508" s="65"/>
    </row>
    <row r="509" spans="1:14" s="72" customFormat="1" ht="18" x14ac:dyDescent="0.2">
      <c r="B509" s="73" t="s">
        <v>705</v>
      </c>
      <c r="C509" s="74" t="s">
        <v>32</v>
      </c>
      <c r="D509" s="74">
        <v>52878</v>
      </c>
      <c r="E509" s="35" t="s">
        <v>1534</v>
      </c>
      <c r="F509" s="34">
        <v>24</v>
      </c>
      <c r="G509" s="34" t="s">
        <v>1</v>
      </c>
      <c r="H509" s="34">
        <v>81.897816678507525</v>
      </c>
      <c r="I509" s="34">
        <v>105.42454394961688</v>
      </c>
      <c r="J509" s="34">
        <v>0</v>
      </c>
      <c r="K509" s="75">
        <f t="shared" ref="K509:K526" si="175">ROUND(+H509+I509+J509,2)</f>
        <v>187.32</v>
      </c>
      <c r="L509" s="76">
        <f t="shared" ref="L509:L526" si="176">ROUND(F509*K509,2)</f>
        <v>4495.68</v>
      </c>
      <c r="M509" s="77">
        <f t="shared" si="166"/>
        <v>1.6133639243739011E-4</v>
      </c>
    </row>
    <row r="510" spans="1:14" s="72" customFormat="1" ht="18" x14ac:dyDescent="0.2">
      <c r="B510" s="73" t="s">
        <v>706</v>
      </c>
      <c r="C510" s="74" t="s">
        <v>33</v>
      </c>
      <c r="D510" s="74">
        <v>89511</v>
      </c>
      <c r="E510" s="35" t="s">
        <v>1547</v>
      </c>
      <c r="F510" s="34">
        <v>58</v>
      </c>
      <c r="G510" s="34" t="s">
        <v>1</v>
      </c>
      <c r="H510" s="34">
        <v>36.057878392483211</v>
      </c>
      <c r="I510" s="34">
        <v>13.206468163732788</v>
      </c>
      <c r="J510" s="34">
        <v>0</v>
      </c>
      <c r="K510" s="75">
        <f t="shared" si="175"/>
        <v>49.26</v>
      </c>
      <c r="L510" s="76">
        <f t="shared" si="176"/>
        <v>2857.08</v>
      </c>
      <c r="M510" s="77">
        <f t="shared" si="166"/>
        <v>1.0253198183701208E-4</v>
      </c>
    </row>
    <row r="511" spans="1:14" s="72" customFormat="1" ht="18" x14ac:dyDescent="0.2">
      <c r="B511" s="73" t="s">
        <v>707</v>
      </c>
      <c r="C511" s="74" t="s">
        <v>33</v>
      </c>
      <c r="D511" s="74">
        <v>89512</v>
      </c>
      <c r="E511" s="35" t="s">
        <v>1551</v>
      </c>
      <c r="F511" s="34">
        <v>390</v>
      </c>
      <c r="G511" s="34" t="s">
        <v>1</v>
      </c>
      <c r="H511" s="34">
        <v>48.370635097355027</v>
      </c>
      <c r="I511" s="34">
        <v>14.620197121288969</v>
      </c>
      <c r="J511" s="34">
        <v>0</v>
      </c>
      <c r="K511" s="75">
        <f t="shared" si="175"/>
        <v>62.99</v>
      </c>
      <c r="L511" s="76">
        <f t="shared" si="176"/>
        <v>24566.1</v>
      </c>
      <c r="M511" s="77">
        <f t="shared" ref="M511:M542" si="177">+L511/$L$851</f>
        <v>8.8160321692295021E-4</v>
      </c>
    </row>
    <row r="512" spans="1:14" s="72" customFormat="1" ht="18" x14ac:dyDescent="0.2">
      <c r="B512" s="73" t="s">
        <v>708</v>
      </c>
      <c r="C512" s="74" t="s">
        <v>33</v>
      </c>
      <c r="D512" s="74">
        <v>89580</v>
      </c>
      <c r="E512" s="35" t="s">
        <v>1548</v>
      </c>
      <c r="F512" s="34">
        <v>319</v>
      </c>
      <c r="G512" s="34" t="s">
        <v>1</v>
      </c>
      <c r="H512" s="34">
        <v>74.20291838789025</v>
      </c>
      <c r="I512" s="34">
        <v>5.7965920159777635</v>
      </c>
      <c r="J512" s="34">
        <v>0</v>
      </c>
      <c r="K512" s="75">
        <f t="shared" si="175"/>
        <v>80</v>
      </c>
      <c r="L512" s="76">
        <f t="shared" si="176"/>
        <v>25520</v>
      </c>
      <c r="M512" s="77">
        <f t="shared" si="177"/>
        <v>9.1583581015601545E-4</v>
      </c>
    </row>
    <row r="513" spans="1:14" s="72" customFormat="1" ht="18" x14ac:dyDescent="0.2">
      <c r="B513" s="73" t="s">
        <v>709</v>
      </c>
      <c r="C513" s="74" t="s">
        <v>33</v>
      </c>
      <c r="D513" s="74">
        <v>90696</v>
      </c>
      <c r="E513" s="35" t="s">
        <v>1549</v>
      </c>
      <c r="F513" s="34">
        <v>15</v>
      </c>
      <c r="G513" s="34" t="s">
        <v>1</v>
      </c>
      <c r="H513" s="34">
        <v>163.29771349270871</v>
      </c>
      <c r="I513" s="34">
        <v>5.0902977886272964</v>
      </c>
      <c r="J513" s="34">
        <v>0</v>
      </c>
      <c r="K513" s="75">
        <f t="shared" si="175"/>
        <v>168.39</v>
      </c>
      <c r="L513" s="76">
        <f t="shared" si="176"/>
        <v>2525.85</v>
      </c>
      <c r="M513" s="77">
        <f t="shared" si="177"/>
        <v>9.064513640605687E-5</v>
      </c>
    </row>
    <row r="514" spans="1:14" s="72" customFormat="1" ht="18" x14ac:dyDescent="0.2">
      <c r="B514" s="73" t="s">
        <v>710</v>
      </c>
      <c r="C514" s="74" t="s">
        <v>33</v>
      </c>
      <c r="D514" s="74">
        <v>90698</v>
      </c>
      <c r="E514" s="35" t="s">
        <v>1550</v>
      </c>
      <c r="F514" s="34">
        <v>27</v>
      </c>
      <c r="G514" s="34" t="s">
        <v>1</v>
      </c>
      <c r="H514" s="34">
        <v>391.3773706022165</v>
      </c>
      <c r="I514" s="34">
        <v>5.6840347513634804</v>
      </c>
      <c r="J514" s="34">
        <v>0</v>
      </c>
      <c r="K514" s="75">
        <f t="shared" si="175"/>
        <v>397.06</v>
      </c>
      <c r="L514" s="76">
        <f t="shared" si="176"/>
        <v>10720.62</v>
      </c>
      <c r="M514" s="77">
        <f t="shared" si="177"/>
        <v>3.8473070936813412E-4</v>
      </c>
    </row>
    <row r="515" spans="1:14" s="8" customFormat="1" ht="36" x14ac:dyDescent="0.2">
      <c r="B515" s="13" t="s">
        <v>711</v>
      </c>
      <c r="C515" s="74" t="s">
        <v>920</v>
      </c>
      <c r="D515" s="74" t="s">
        <v>1749</v>
      </c>
      <c r="E515" s="35" t="s">
        <v>312</v>
      </c>
      <c r="F515" s="16">
        <v>6</v>
      </c>
      <c r="G515" s="16" t="s">
        <v>2</v>
      </c>
      <c r="H515" s="16">
        <v>15.592755158430467</v>
      </c>
      <c r="I515" s="16">
        <v>10.044340559573181</v>
      </c>
      <c r="J515" s="16">
        <v>0</v>
      </c>
      <c r="K515" s="17">
        <f t="shared" si="175"/>
        <v>25.64</v>
      </c>
      <c r="L515" s="76">
        <f t="shared" ref="L515" si="178">ROUND(F515*K515,2)</f>
        <v>153.84</v>
      </c>
      <c r="M515" s="77">
        <f t="shared" si="177"/>
        <v>5.5208534888088324E-6</v>
      </c>
    </row>
    <row r="516" spans="1:14" s="72" customFormat="1" ht="36" x14ac:dyDescent="0.2">
      <c r="B516" s="73" t="s">
        <v>712</v>
      </c>
      <c r="C516" s="74" t="s">
        <v>920</v>
      </c>
      <c r="D516" s="74" t="s">
        <v>1750</v>
      </c>
      <c r="E516" s="35" t="s">
        <v>1768</v>
      </c>
      <c r="F516" s="34">
        <v>19</v>
      </c>
      <c r="G516" s="34" t="s">
        <v>2</v>
      </c>
      <c r="H516" s="34">
        <v>21.435677952696913</v>
      </c>
      <c r="I516" s="34">
        <v>13.80815944934613</v>
      </c>
      <c r="J516" s="34">
        <v>0</v>
      </c>
      <c r="K516" s="75">
        <f t="shared" si="175"/>
        <v>35.24</v>
      </c>
      <c r="L516" s="76">
        <f t="shared" si="176"/>
        <v>669.56</v>
      </c>
      <c r="M516" s="77">
        <f t="shared" si="177"/>
        <v>2.4028488442322163E-5</v>
      </c>
    </row>
    <row r="517" spans="1:14" s="8" customFormat="1" ht="36" x14ac:dyDescent="0.2">
      <c r="B517" s="13" t="s">
        <v>713</v>
      </c>
      <c r="C517" s="74" t="s">
        <v>38</v>
      </c>
      <c r="D517" s="74" t="s">
        <v>1083</v>
      </c>
      <c r="E517" s="35" t="s">
        <v>313</v>
      </c>
      <c r="F517" s="16">
        <v>1</v>
      </c>
      <c r="G517" s="16" t="s">
        <v>2</v>
      </c>
      <c r="H517" s="16">
        <v>53125.704495071252</v>
      </c>
      <c r="I517" s="16">
        <v>147.81401214483199</v>
      </c>
      <c r="J517" s="16">
        <v>0</v>
      </c>
      <c r="K517" s="17">
        <f t="shared" si="175"/>
        <v>53273.52</v>
      </c>
      <c r="L517" s="76">
        <f t="shared" ref="L517" si="179">ROUND(F517*K517,2)</f>
        <v>53273.52</v>
      </c>
      <c r="M517" s="77">
        <f t="shared" si="177"/>
        <v>1.9118259149319234E-3</v>
      </c>
    </row>
    <row r="518" spans="1:14" s="72" customFormat="1" ht="54" x14ac:dyDescent="0.2">
      <c r="B518" s="73" t="s">
        <v>714</v>
      </c>
      <c r="C518" s="74" t="s">
        <v>33</v>
      </c>
      <c r="D518" s="74">
        <v>99253</v>
      </c>
      <c r="E518" s="35" t="s">
        <v>1552</v>
      </c>
      <c r="F518" s="34">
        <v>6</v>
      </c>
      <c r="G518" s="34" t="s">
        <v>2</v>
      </c>
      <c r="H518" s="34">
        <v>374.0028235836312</v>
      </c>
      <c r="I518" s="34">
        <v>318.29788672677603</v>
      </c>
      <c r="J518" s="34">
        <v>2.2657559513048477</v>
      </c>
      <c r="K518" s="75">
        <f t="shared" si="175"/>
        <v>694.57</v>
      </c>
      <c r="L518" s="76">
        <f t="shared" si="176"/>
        <v>4167.42</v>
      </c>
      <c r="M518" s="77">
        <f t="shared" si="177"/>
        <v>1.4955613134640995E-4</v>
      </c>
    </row>
    <row r="519" spans="1:14" s="72" customFormat="1" ht="54" x14ac:dyDescent="0.2">
      <c r="B519" s="73" t="s">
        <v>715</v>
      </c>
      <c r="C519" s="74" t="s">
        <v>33</v>
      </c>
      <c r="D519" s="74">
        <v>99255</v>
      </c>
      <c r="E519" s="35" t="s">
        <v>1553</v>
      </c>
      <c r="F519" s="34">
        <v>1</v>
      </c>
      <c r="G519" s="34" t="s">
        <v>2</v>
      </c>
      <c r="H519" s="34">
        <v>519.11995829244222</v>
      </c>
      <c r="I519" s="34">
        <v>444.33333518852714</v>
      </c>
      <c r="J519" s="34">
        <v>3.6190420775466401</v>
      </c>
      <c r="K519" s="75">
        <f t="shared" si="175"/>
        <v>967.07</v>
      </c>
      <c r="L519" s="76">
        <f t="shared" si="176"/>
        <v>967.07</v>
      </c>
      <c r="M519" s="77">
        <f t="shared" si="177"/>
        <v>3.4705224801237379E-5</v>
      </c>
    </row>
    <row r="520" spans="1:14" s="72" customFormat="1" ht="54" x14ac:dyDescent="0.2">
      <c r="B520" s="73" t="s">
        <v>716</v>
      </c>
      <c r="C520" s="74" t="s">
        <v>33</v>
      </c>
      <c r="D520" s="74">
        <v>99257</v>
      </c>
      <c r="E520" s="35" t="s">
        <v>1554</v>
      </c>
      <c r="F520" s="34">
        <v>1</v>
      </c>
      <c r="G520" s="34" t="s">
        <v>2</v>
      </c>
      <c r="H520" s="34">
        <v>626.07807012521914</v>
      </c>
      <c r="I520" s="34">
        <v>483.3266967715652</v>
      </c>
      <c r="J520" s="34">
        <v>4.1393423307877679</v>
      </c>
      <c r="K520" s="75">
        <f t="shared" si="175"/>
        <v>1113.54</v>
      </c>
      <c r="L520" s="76">
        <f t="shared" si="176"/>
        <v>1113.54</v>
      </c>
      <c r="M520" s="77">
        <f t="shared" si="177"/>
        <v>3.9961591224182187E-5</v>
      </c>
    </row>
    <row r="521" spans="1:14" s="8" customFormat="1" ht="18" x14ac:dyDescent="0.2">
      <c r="B521" s="13" t="s">
        <v>717</v>
      </c>
      <c r="C521" s="74" t="s">
        <v>38</v>
      </c>
      <c r="D521" s="74" t="s">
        <v>1085</v>
      </c>
      <c r="E521" s="35" t="s">
        <v>1775</v>
      </c>
      <c r="F521" s="16">
        <v>2</v>
      </c>
      <c r="G521" s="16" t="s">
        <v>2</v>
      </c>
      <c r="H521" s="16">
        <v>8780.3683379077156</v>
      </c>
      <c r="I521" s="16">
        <v>325.471857899496</v>
      </c>
      <c r="J521" s="16">
        <v>0</v>
      </c>
      <c r="K521" s="17">
        <f t="shared" si="175"/>
        <v>9105.84</v>
      </c>
      <c r="L521" s="76">
        <f t="shared" si="176"/>
        <v>18211.68</v>
      </c>
      <c r="M521" s="77">
        <f t="shared" si="177"/>
        <v>6.5356225341309184E-4</v>
      </c>
    </row>
    <row r="522" spans="1:14" s="8" customFormat="1" ht="54" x14ac:dyDescent="0.2">
      <c r="B522" s="13" t="s">
        <v>718</v>
      </c>
      <c r="C522" s="74" t="s">
        <v>920</v>
      </c>
      <c r="D522" s="74" t="s">
        <v>1751</v>
      </c>
      <c r="E522" s="35" t="s">
        <v>314</v>
      </c>
      <c r="F522" s="16">
        <v>1</v>
      </c>
      <c r="G522" s="16" t="s">
        <v>2</v>
      </c>
      <c r="H522" s="16">
        <v>108213.19755269006</v>
      </c>
      <c r="I522" s="16">
        <v>6459.8372518147589</v>
      </c>
      <c r="J522" s="16">
        <v>0</v>
      </c>
      <c r="K522" s="17">
        <f t="shared" si="175"/>
        <v>114673.03</v>
      </c>
      <c r="L522" s="76">
        <f t="shared" ref="L522" si="180">ROUND(F522*K522,2)</f>
        <v>114673.03</v>
      </c>
      <c r="M522" s="77">
        <f t="shared" si="177"/>
        <v>4.1152690961244144E-3</v>
      </c>
    </row>
    <row r="523" spans="1:14" s="8" customFormat="1" ht="36" x14ac:dyDescent="0.2">
      <c r="B523" s="13" t="s">
        <v>719</v>
      </c>
      <c r="C523" s="74" t="s">
        <v>38</v>
      </c>
      <c r="D523" s="74" t="s">
        <v>1084</v>
      </c>
      <c r="E523" s="35" t="s">
        <v>1774</v>
      </c>
      <c r="F523" s="16">
        <v>1</v>
      </c>
      <c r="G523" s="16" t="s">
        <v>2</v>
      </c>
      <c r="H523" s="16">
        <v>6343.5553576125722</v>
      </c>
      <c r="I523" s="16">
        <v>221.721018217248</v>
      </c>
      <c r="J523" s="16">
        <v>0</v>
      </c>
      <c r="K523" s="17">
        <f t="shared" si="175"/>
        <v>6565.28</v>
      </c>
      <c r="L523" s="76">
        <f t="shared" ref="L523" si="181">ROUND(F523*K523,2)</f>
        <v>6565.28</v>
      </c>
      <c r="M523" s="77">
        <f t="shared" si="177"/>
        <v>2.3560809277825567E-4</v>
      </c>
    </row>
    <row r="524" spans="1:14" s="8" customFormat="1" ht="36" x14ac:dyDescent="0.2">
      <c r="B524" s="13" t="s">
        <v>720</v>
      </c>
      <c r="C524" s="74" t="s">
        <v>920</v>
      </c>
      <c r="D524" s="74" t="s">
        <v>1752</v>
      </c>
      <c r="E524" s="35" t="s">
        <v>315</v>
      </c>
      <c r="F524" s="16">
        <v>1</v>
      </c>
      <c r="G524" s="16" t="s">
        <v>2</v>
      </c>
      <c r="H524" s="16">
        <v>1868.5725234599372</v>
      </c>
      <c r="I524" s="16">
        <v>584.09848430909062</v>
      </c>
      <c r="J524" s="16">
        <v>0</v>
      </c>
      <c r="K524" s="17">
        <f t="shared" si="175"/>
        <v>2452.67</v>
      </c>
      <c r="L524" s="76">
        <f t="shared" ref="L524" si="182">ROUND(F524*K524,2)</f>
        <v>2452.67</v>
      </c>
      <c r="M524" s="77">
        <f t="shared" si="177"/>
        <v>8.8018926978658082E-5</v>
      </c>
    </row>
    <row r="525" spans="1:14" s="8" customFormat="1" ht="36" x14ac:dyDescent="0.2">
      <c r="B525" s="13" t="s">
        <v>721</v>
      </c>
      <c r="C525" s="74" t="s">
        <v>920</v>
      </c>
      <c r="D525" s="74" t="s">
        <v>1753</v>
      </c>
      <c r="E525" s="35" t="s">
        <v>316</v>
      </c>
      <c r="F525" s="16">
        <v>1</v>
      </c>
      <c r="G525" s="16" t="s">
        <v>2</v>
      </c>
      <c r="H525" s="16">
        <v>4883.6369623719593</v>
      </c>
      <c r="I525" s="16">
        <v>3229.9186259073795</v>
      </c>
      <c r="J525" s="16">
        <v>0</v>
      </c>
      <c r="K525" s="17">
        <f t="shared" si="175"/>
        <v>8113.56</v>
      </c>
      <c r="L525" s="76">
        <f t="shared" ref="L525" si="183">ROUND(F525*K525,2)</f>
        <v>8113.56</v>
      </c>
      <c r="M525" s="77">
        <f t="shared" si="177"/>
        <v>2.9117119105993107E-4</v>
      </c>
    </row>
    <row r="526" spans="1:14" s="72" customFormat="1" ht="36" x14ac:dyDescent="0.2">
      <c r="B526" s="73" t="s">
        <v>722</v>
      </c>
      <c r="C526" s="74" t="s">
        <v>33</v>
      </c>
      <c r="D526" s="74">
        <v>103003</v>
      </c>
      <c r="E526" s="35" t="s">
        <v>1555</v>
      </c>
      <c r="F526" s="34">
        <v>18</v>
      </c>
      <c r="G526" s="34" t="s">
        <v>2</v>
      </c>
      <c r="H526" s="34">
        <v>363.46662819469924</v>
      </c>
      <c r="I526" s="34">
        <v>22.038942781496772</v>
      </c>
      <c r="J526" s="34">
        <v>0</v>
      </c>
      <c r="K526" s="75">
        <f t="shared" si="175"/>
        <v>385.51</v>
      </c>
      <c r="L526" s="76">
        <f t="shared" si="176"/>
        <v>6939.18</v>
      </c>
      <c r="M526" s="77">
        <f t="shared" si="177"/>
        <v>2.4902623578050234E-4</v>
      </c>
    </row>
    <row r="527" spans="1:14" s="8" customFormat="1" ht="18" x14ac:dyDescent="0.2">
      <c r="B527" s="13"/>
      <c r="C527" s="14"/>
      <c r="D527" s="74"/>
      <c r="E527" s="15"/>
      <c r="F527" s="16"/>
      <c r="G527" s="16"/>
      <c r="H527" s="16">
        <v>0</v>
      </c>
      <c r="I527" s="16">
        <v>0</v>
      </c>
      <c r="J527" s="16">
        <v>0</v>
      </c>
      <c r="K527" s="17"/>
      <c r="L527" s="18"/>
      <c r="M527" s="19">
        <f t="shared" si="177"/>
        <v>0</v>
      </c>
    </row>
    <row r="528" spans="1:14" s="66" customFormat="1" ht="25.5" customHeight="1" x14ac:dyDescent="0.2">
      <c r="A528" s="16"/>
      <c r="B528" s="48" t="s">
        <v>723</v>
      </c>
      <c r="C528" s="49"/>
      <c r="D528" s="49"/>
      <c r="E528" s="70" t="s">
        <v>317</v>
      </c>
      <c r="F528" s="50"/>
      <c r="G528" s="51"/>
      <c r="H528" s="52">
        <v>0</v>
      </c>
      <c r="I528" s="52">
        <v>0</v>
      </c>
      <c r="J528" s="50">
        <v>0</v>
      </c>
      <c r="K528" s="50"/>
      <c r="L528" s="53">
        <f>SUBTOTAL(9,L529:L537)</f>
        <v>689260.72999999986</v>
      </c>
      <c r="M528" s="54">
        <f t="shared" si="177"/>
        <v>2.4735488208004565E-2</v>
      </c>
      <c r="N528" s="65"/>
    </row>
    <row r="529" spans="1:14" s="72" customFormat="1" ht="18" x14ac:dyDescent="0.2">
      <c r="B529" s="73" t="s">
        <v>724</v>
      </c>
      <c r="C529" s="74" t="s">
        <v>32</v>
      </c>
      <c r="D529" s="74">
        <v>52449</v>
      </c>
      <c r="E529" s="35" t="s">
        <v>1556</v>
      </c>
      <c r="F529" s="34">
        <v>368</v>
      </c>
      <c r="G529" s="34" t="s">
        <v>1</v>
      </c>
      <c r="H529" s="34">
        <v>84.773736223015447</v>
      </c>
      <c r="I529" s="34">
        <v>27.221754179147396</v>
      </c>
      <c r="J529" s="34">
        <v>0</v>
      </c>
      <c r="K529" s="75">
        <f t="shared" ref="K529:K531" si="184">ROUND(+H529+I529+J529,2)</f>
        <v>112</v>
      </c>
      <c r="L529" s="76">
        <f t="shared" ref="L529:L531" si="185">ROUND(F529*K529,2)</f>
        <v>41216</v>
      </c>
      <c r="M529" s="77">
        <f t="shared" si="177"/>
        <v>1.4791178977817529E-3</v>
      </c>
    </row>
    <row r="530" spans="1:14" s="72" customFormat="1" ht="18" x14ac:dyDescent="0.2">
      <c r="B530" s="73" t="s">
        <v>725</v>
      </c>
      <c r="C530" s="74" t="s">
        <v>32</v>
      </c>
      <c r="D530" s="74">
        <v>55111</v>
      </c>
      <c r="E530" s="35" t="s">
        <v>1557</v>
      </c>
      <c r="F530" s="34">
        <v>132</v>
      </c>
      <c r="G530" s="34" t="s">
        <v>1</v>
      </c>
      <c r="H530" s="34">
        <v>151.13435234345815</v>
      </c>
      <c r="I530" s="34">
        <v>126.4448543670221</v>
      </c>
      <c r="J530" s="34">
        <v>0</v>
      </c>
      <c r="K530" s="75">
        <f t="shared" si="184"/>
        <v>277.58</v>
      </c>
      <c r="L530" s="76">
        <f t="shared" si="185"/>
        <v>36640.559999999998</v>
      </c>
      <c r="M530" s="77">
        <f t="shared" si="177"/>
        <v>1.3149191595677936E-3</v>
      </c>
    </row>
    <row r="531" spans="1:14" s="72" customFormat="1" ht="18" x14ac:dyDescent="0.2">
      <c r="B531" s="73" t="s">
        <v>726</v>
      </c>
      <c r="C531" s="74" t="s">
        <v>32</v>
      </c>
      <c r="D531" s="74">
        <v>55212</v>
      </c>
      <c r="E531" s="35" t="s">
        <v>1558</v>
      </c>
      <c r="F531" s="34">
        <v>268</v>
      </c>
      <c r="G531" s="34" t="s">
        <v>1</v>
      </c>
      <c r="H531" s="34">
        <v>198.35576265422367</v>
      </c>
      <c r="I531" s="34">
        <v>131.79359961152471</v>
      </c>
      <c r="J531" s="34">
        <v>0</v>
      </c>
      <c r="K531" s="75">
        <f t="shared" si="184"/>
        <v>330.15</v>
      </c>
      <c r="L531" s="76">
        <f t="shared" si="185"/>
        <v>88480.2</v>
      </c>
      <c r="M531" s="77">
        <f t="shared" si="177"/>
        <v>3.1752874470911546E-3</v>
      </c>
    </row>
    <row r="532" spans="1:14" s="8" customFormat="1" ht="36" x14ac:dyDescent="0.2">
      <c r="B532" s="13" t="s">
        <v>727</v>
      </c>
      <c r="C532" s="74" t="s">
        <v>920</v>
      </c>
      <c r="D532" s="74" t="s">
        <v>1754</v>
      </c>
      <c r="E532" s="35" t="s">
        <v>318</v>
      </c>
      <c r="F532" s="16">
        <v>45</v>
      </c>
      <c r="G532" s="34" t="s">
        <v>1805</v>
      </c>
      <c r="H532" s="34">
        <v>7105.8209769962359</v>
      </c>
      <c r="I532" s="34">
        <v>789.53422859130353</v>
      </c>
      <c r="J532" s="34">
        <v>0</v>
      </c>
      <c r="K532" s="75">
        <f t="shared" ref="K532:K537" si="186">ROUND(+H532+I532+J532,2)</f>
        <v>7895.36</v>
      </c>
      <c r="L532" s="76">
        <f t="shared" ref="L532:L537" si="187">ROUND(F532*K532,2)</f>
        <v>355291.2</v>
      </c>
      <c r="M532" s="77">
        <f t="shared" si="177"/>
        <v>1.2750329310082402E-2</v>
      </c>
    </row>
    <row r="533" spans="1:14" s="8" customFormat="1" ht="36" x14ac:dyDescent="0.2">
      <c r="B533" s="13" t="s">
        <v>728</v>
      </c>
      <c r="C533" s="74" t="s">
        <v>920</v>
      </c>
      <c r="D533" s="74" t="s">
        <v>1755</v>
      </c>
      <c r="E533" s="35" t="s">
        <v>1804</v>
      </c>
      <c r="F533" s="16">
        <v>3</v>
      </c>
      <c r="G533" s="34" t="s">
        <v>7</v>
      </c>
      <c r="H533" s="34">
        <v>12919.674503629518</v>
      </c>
      <c r="I533" s="34">
        <v>1184.307802724207</v>
      </c>
      <c r="J533" s="34">
        <v>0</v>
      </c>
      <c r="K533" s="75">
        <f t="shared" si="186"/>
        <v>14103.98</v>
      </c>
      <c r="L533" s="76">
        <f t="shared" si="187"/>
        <v>42311.94</v>
      </c>
      <c r="M533" s="77">
        <f t="shared" si="177"/>
        <v>1.5184478781023792E-3</v>
      </c>
    </row>
    <row r="534" spans="1:14" s="8" customFormat="1" ht="36" x14ac:dyDescent="0.2">
      <c r="B534" s="13" t="s">
        <v>729</v>
      </c>
      <c r="C534" s="74" t="s">
        <v>920</v>
      </c>
      <c r="D534" s="74" t="s">
        <v>1756</v>
      </c>
      <c r="E534" s="35" t="s">
        <v>319</v>
      </c>
      <c r="F534" s="16">
        <v>1</v>
      </c>
      <c r="G534" s="34" t="s">
        <v>2</v>
      </c>
      <c r="H534" s="34">
        <v>19379.511755444277</v>
      </c>
      <c r="I534" s="34">
        <v>7105.8209769962359</v>
      </c>
      <c r="J534" s="34">
        <v>0</v>
      </c>
      <c r="K534" s="75">
        <f t="shared" si="186"/>
        <v>26485.33</v>
      </c>
      <c r="L534" s="76">
        <f t="shared" si="187"/>
        <v>26485.33</v>
      </c>
      <c r="M534" s="77">
        <f t="shared" si="177"/>
        <v>9.5047859160656033E-4</v>
      </c>
    </row>
    <row r="535" spans="1:14" s="8" customFormat="1" ht="36" x14ac:dyDescent="0.2">
      <c r="B535" s="13" t="s">
        <v>730</v>
      </c>
      <c r="C535" s="74" t="s">
        <v>920</v>
      </c>
      <c r="D535" s="74" t="s">
        <v>1757</v>
      </c>
      <c r="E535" s="35" t="s">
        <v>320</v>
      </c>
      <c r="F535" s="16">
        <v>1</v>
      </c>
      <c r="G535" s="34" t="s">
        <v>2</v>
      </c>
      <c r="H535" s="34">
        <v>19379.511755444277</v>
      </c>
      <c r="I535" s="34">
        <v>7105.8209769962359</v>
      </c>
      <c r="J535" s="34">
        <v>0</v>
      </c>
      <c r="K535" s="75">
        <f t="shared" si="186"/>
        <v>26485.33</v>
      </c>
      <c r="L535" s="76">
        <f t="shared" si="187"/>
        <v>26485.33</v>
      </c>
      <c r="M535" s="77">
        <f t="shared" si="177"/>
        <v>9.5047859160656033E-4</v>
      </c>
    </row>
    <row r="536" spans="1:14" s="8" customFormat="1" ht="36" x14ac:dyDescent="0.2">
      <c r="B536" s="13" t="s">
        <v>731</v>
      </c>
      <c r="C536" s="74" t="s">
        <v>920</v>
      </c>
      <c r="D536" s="74" t="s">
        <v>1758</v>
      </c>
      <c r="E536" s="35" t="s">
        <v>321</v>
      </c>
      <c r="F536" s="16">
        <v>1</v>
      </c>
      <c r="G536" s="34" t="s">
        <v>2</v>
      </c>
      <c r="H536" s="34">
        <v>19379.511755444277</v>
      </c>
      <c r="I536" s="34">
        <v>7105.8209769962359</v>
      </c>
      <c r="J536" s="34">
        <v>0</v>
      </c>
      <c r="K536" s="75">
        <f t="shared" si="186"/>
        <v>26485.33</v>
      </c>
      <c r="L536" s="76">
        <f t="shared" si="187"/>
        <v>26485.33</v>
      </c>
      <c r="M536" s="77">
        <f t="shared" si="177"/>
        <v>9.5047859160656033E-4</v>
      </c>
    </row>
    <row r="537" spans="1:14" s="8" customFormat="1" ht="36" x14ac:dyDescent="0.2">
      <c r="B537" s="13" t="s">
        <v>732</v>
      </c>
      <c r="C537" s="74" t="s">
        <v>920</v>
      </c>
      <c r="D537" s="74" t="s">
        <v>1759</v>
      </c>
      <c r="E537" s="35" t="s">
        <v>322</v>
      </c>
      <c r="F537" s="16">
        <v>1</v>
      </c>
      <c r="G537" s="34" t="s">
        <v>2</v>
      </c>
      <c r="H537" s="34">
        <v>38759.023510888554</v>
      </c>
      <c r="I537" s="34">
        <v>7105.8209769962359</v>
      </c>
      <c r="J537" s="34">
        <v>0</v>
      </c>
      <c r="K537" s="75">
        <f t="shared" si="186"/>
        <v>45864.84</v>
      </c>
      <c r="L537" s="76">
        <f t="shared" si="187"/>
        <v>45864.84</v>
      </c>
      <c r="M537" s="77">
        <f t="shared" si="177"/>
        <v>1.645950740559405E-3</v>
      </c>
    </row>
    <row r="538" spans="1:14" s="8" customFormat="1" ht="18" x14ac:dyDescent="0.2">
      <c r="B538" s="13"/>
      <c r="C538" s="14"/>
      <c r="D538" s="14"/>
      <c r="E538" s="15"/>
      <c r="F538" s="16"/>
      <c r="G538" s="16"/>
      <c r="H538" s="16">
        <v>0</v>
      </c>
      <c r="I538" s="16">
        <v>0</v>
      </c>
      <c r="J538" s="16">
        <v>0</v>
      </c>
      <c r="K538" s="17"/>
      <c r="L538" s="18"/>
      <c r="M538" s="19">
        <f t="shared" si="177"/>
        <v>0</v>
      </c>
    </row>
    <row r="539" spans="1:14" s="66" customFormat="1" ht="25.5" customHeight="1" x14ac:dyDescent="0.2">
      <c r="A539" s="16"/>
      <c r="B539" s="48" t="s">
        <v>733</v>
      </c>
      <c r="C539" s="49"/>
      <c r="D539" s="49"/>
      <c r="E539" s="70" t="s">
        <v>323</v>
      </c>
      <c r="F539" s="50"/>
      <c r="G539" s="51"/>
      <c r="H539" s="52">
        <v>0</v>
      </c>
      <c r="I539" s="52">
        <v>0</v>
      </c>
      <c r="J539" s="50">
        <v>0</v>
      </c>
      <c r="K539" s="50"/>
      <c r="L539" s="53">
        <f>SUBTOTAL(9,L540:L546)</f>
        <v>77694.149999999994</v>
      </c>
      <c r="M539" s="54">
        <f t="shared" si="177"/>
        <v>2.7882086524150854E-3</v>
      </c>
      <c r="N539" s="65"/>
    </row>
    <row r="540" spans="1:14" s="72" customFormat="1" ht="18" x14ac:dyDescent="0.2">
      <c r="B540" s="73" t="s">
        <v>734</v>
      </c>
      <c r="C540" s="74" t="s">
        <v>33</v>
      </c>
      <c r="D540" s="74">
        <v>92280</v>
      </c>
      <c r="E540" s="35" t="s">
        <v>1562</v>
      </c>
      <c r="F540" s="34" t="s">
        <v>325</v>
      </c>
      <c r="G540" s="34" t="s">
        <v>1</v>
      </c>
      <c r="H540" s="34">
        <v>311.94407372447813</v>
      </c>
      <c r="I540" s="34">
        <v>4.29989465405788</v>
      </c>
      <c r="J540" s="34">
        <v>0</v>
      </c>
      <c r="K540" s="75">
        <f t="shared" ref="K540:K545" si="188">ROUND(+H540+I540+J540,2)</f>
        <v>316.24</v>
      </c>
      <c r="L540" s="76">
        <f t="shared" ref="L540:L545" si="189">ROUND(F540*K540,2)</f>
        <v>30675.279999999999</v>
      </c>
      <c r="M540" s="77">
        <f t="shared" si="177"/>
        <v>1.1008432566834881E-3</v>
      </c>
    </row>
    <row r="541" spans="1:14" s="72" customFormat="1" ht="36" x14ac:dyDescent="0.2">
      <c r="B541" s="73" t="s">
        <v>735</v>
      </c>
      <c r="C541" s="74" t="s">
        <v>33</v>
      </c>
      <c r="D541" s="74">
        <v>101905</v>
      </c>
      <c r="E541" s="35" t="s">
        <v>1563</v>
      </c>
      <c r="F541" s="34" t="s">
        <v>326</v>
      </c>
      <c r="G541" s="34" t="s">
        <v>2</v>
      </c>
      <c r="H541" s="34">
        <v>275.19623044278654</v>
      </c>
      <c r="I541" s="34">
        <v>21.878894703573529</v>
      </c>
      <c r="J541" s="34">
        <v>0</v>
      </c>
      <c r="K541" s="75">
        <f t="shared" si="188"/>
        <v>297.08</v>
      </c>
      <c r="L541" s="76">
        <f t="shared" si="189"/>
        <v>4159.12</v>
      </c>
      <c r="M541" s="77">
        <f t="shared" si="177"/>
        <v>1.4925826938621029E-4</v>
      </c>
    </row>
    <row r="542" spans="1:14" s="72" customFormat="1" ht="36" x14ac:dyDescent="0.2">
      <c r="B542" s="73" t="s">
        <v>736</v>
      </c>
      <c r="C542" s="74" t="s">
        <v>33</v>
      </c>
      <c r="D542" s="74">
        <v>101908</v>
      </c>
      <c r="E542" s="35" t="s">
        <v>1564</v>
      </c>
      <c r="F542" s="34" t="s">
        <v>326</v>
      </c>
      <c r="G542" s="34" t="s">
        <v>2</v>
      </c>
      <c r="H542" s="34">
        <v>266.56616771142535</v>
      </c>
      <c r="I542" s="34">
        <v>21.889269723310637</v>
      </c>
      <c r="J542" s="34">
        <v>0</v>
      </c>
      <c r="K542" s="75">
        <f t="shared" si="188"/>
        <v>288.45999999999998</v>
      </c>
      <c r="L542" s="76">
        <f t="shared" si="189"/>
        <v>4038.44</v>
      </c>
      <c r="M542" s="77">
        <f t="shared" si="177"/>
        <v>1.4492742825887377E-4</v>
      </c>
    </row>
    <row r="543" spans="1:14" s="8" customFormat="1" ht="36" x14ac:dyDescent="0.2">
      <c r="B543" s="13" t="s">
        <v>737</v>
      </c>
      <c r="C543" s="74" t="s">
        <v>920</v>
      </c>
      <c r="D543" s="74" t="s">
        <v>1760</v>
      </c>
      <c r="E543" s="35" t="s">
        <v>324</v>
      </c>
      <c r="F543" s="16" t="s">
        <v>262</v>
      </c>
      <c r="G543" s="16" t="s">
        <v>2</v>
      </c>
      <c r="H543" s="16">
        <v>1046.4936347939911</v>
      </c>
      <c r="I543" s="16">
        <v>674.11681607873697</v>
      </c>
      <c r="J543" s="16">
        <v>0</v>
      </c>
      <c r="K543" s="17">
        <f t="shared" si="188"/>
        <v>1720.61</v>
      </c>
      <c r="L543" s="18"/>
      <c r="M543" s="19">
        <f t="shared" ref="M543:M571" si="190">+L543/$L$851</f>
        <v>0</v>
      </c>
    </row>
    <row r="544" spans="1:14" s="72" customFormat="1" ht="72" x14ac:dyDescent="0.2">
      <c r="B544" s="73" t="s">
        <v>738</v>
      </c>
      <c r="C544" s="74" t="s">
        <v>1560</v>
      </c>
      <c r="D544" s="74" t="s">
        <v>1559</v>
      </c>
      <c r="E544" s="35" t="s">
        <v>1561</v>
      </c>
      <c r="F544" s="34" t="s">
        <v>327</v>
      </c>
      <c r="G544" s="34" t="s">
        <v>2</v>
      </c>
      <c r="H544" s="34">
        <v>1891.7278380348919</v>
      </c>
      <c r="I544" s="34">
        <v>224.45792635926</v>
      </c>
      <c r="J544" s="34">
        <v>0</v>
      </c>
      <c r="K544" s="75">
        <f t="shared" si="188"/>
        <v>2116.19</v>
      </c>
      <c r="L544" s="76">
        <f t="shared" si="189"/>
        <v>16929.52</v>
      </c>
      <c r="M544" s="77">
        <f t="shared" si="190"/>
        <v>6.0754939908904651E-4</v>
      </c>
    </row>
    <row r="545" spans="2:13" s="72" customFormat="1" ht="36" x14ac:dyDescent="0.2">
      <c r="B545" s="73" t="s">
        <v>739</v>
      </c>
      <c r="C545" s="74" t="s">
        <v>33</v>
      </c>
      <c r="D545" s="74">
        <v>101916</v>
      </c>
      <c r="E545" s="35" t="s">
        <v>1565</v>
      </c>
      <c r="F545" s="34" t="s">
        <v>262</v>
      </c>
      <c r="G545" s="34" t="s">
        <v>2</v>
      </c>
      <c r="H545" s="34">
        <v>3529.8401915691566</v>
      </c>
      <c r="I545" s="34">
        <v>203.25008294475145</v>
      </c>
      <c r="J545" s="34">
        <v>0</v>
      </c>
      <c r="K545" s="75">
        <f t="shared" si="188"/>
        <v>3733.09</v>
      </c>
      <c r="L545" s="76">
        <f t="shared" si="189"/>
        <v>3733.09</v>
      </c>
      <c r="M545" s="77">
        <f t="shared" si="190"/>
        <v>1.3396933795201097E-4</v>
      </c>
    </row>
    <row r="546" spans="2:13" s="8" customFormat="1" ht="36" x14ac:dyDescent="0.2">
      <c r="B546" s="13" t="s">
        <v>740</v>
      </c>
      <c r="C546" s="74" t="s">
        <v>1477</v>
      </c>
      <c r="D546" s="147">
        <v>95034</v>
      </c>
      <c r="E546" s="35" t="s">
        <v>1803</v>
      </c>
      <c r="F546" s="16" t="s">
        <v>308</v>
      </c>
      <c r="G546" s="34" t="s">
        <v>2</v>
      </c>
      <c r="H546" s="34">
        <v>8615.6572881462889</v>
      </c>
      <c r="I546" s="34">
        <v>463.69467024053159</v>
      </c>
      <c r="J546" s="34">
        <v>0</v>
      </c>
      <c r="K546" s="75">
        <f t="shared" ref="K546" si="191">ROUND(+H546+I546+J546,2)</f>
        <v>9079.35</v>
      </c>
      <c r="L546" s="76">
        <f t="shared" ref="L546" si="192">ROUND(F546*K546,2)</f>
        <v>18158.7</v>
      </c>
      <c r="M546" s="77">
        <f t="shared" si="190"/>
        <v>6.5166096104545598E-4</v>
      </c>
    </row>
    <row r="547" spans="2:13" s="8" customFormat="1" ht="18" x14ac:dyDescent="0.2">
      <c r="B547" s="13"/>
      <c r="C547" s="14"/>
      <c r="D547" s="14"/>
      <c r="E547" s="15"/>
      <c r="F547" s="16"/>
      <c r="G547" s="16"/>
      <c r="H547" s="16">
        <v>0</v>
      </c>
      <c r="I547" s="16">
        <v>0</v>
      </c>
      <c r="J547" s="16">
        <v>0</v>
      </c>
      <c r="K547" s="17"/>
      <c r="L547" s="18"/>
      <c r="M547" s="19">
        <f t="shared" si="190"/>
        <v>0</v>
      </c>
    </row>
    <row r="548" spans="2:13" s="8" customFormat="1" ht="18" x14ac:dyDescent="0.2">
      <c r="B548" s="13"/>
      <c r="C548" s="14"/>
      <c r="D548" s="14"/>
      <c r="E548" s="15"/>
      <c r="F548" s="16"/>
      <c r="G548" s="16"/>
      <c r="H548" s="16">
        <v>0</v>
      </c>
      <c r="I548" s="16">
        <v>0</v>
      </c>
      <c r="J548" s="16">
        <v>0</v>
      </c>
      <c r="K548" s="17"/>
      <c r="L548" s="18"/>
      <c r="M548" s="19">
        <f t="shared" si="190"/>
        <v>0</v>
      </c>
    </row>
    <row r="549" spans="2:13" s="8" customFormat="1" ht="36" x14ac:dyDescent="0.2">
      <c r="B549" s="37">
        <v>13</v>
      </c>
      <c r="C549" s="38"/>
      <c r="D549" s="38"/>
      <c r="E549" s="68" t="s">
        <v>330</v>
      </c>
      <c r="F549" s="40"/>
      <c r="G549" s="36"/>
      <c r="H549" s="41">
        <v>0</v>
      </c>
      <c r="I549" s="41">
        <v>0</v>
      </c>
      <c r="J549" s="40">
        <v>0</v>
      </c>
      <c r="K549" s="40"/>
      <c r="L549" s="42">
        <f>SUBTOTAL(9,L550:L584)</f>
        <v>134507.02000000002</v>
      </c>
      <c r="M549" s="43">
        <f t="shared" si="190"/>
        <v>4.8270511611822643E-3</v>
      </c>
    </row>
    <row r="550" spans="2:13" s="8" customFormat="1" ht="25.5" customHeight="1" x14ac:dyDescent="0.2">
      <c r="B550" s="48" t="s">
        <v>741</v>
      </c>
      <c r="C550" s="49"/>
      <c r="D550" s="49"/>
      <c r="E550" s="70" t="s">
        <v>328</v>
      </c>
      <c r="F550" s="50"/>
      <c r="G550" s="51"/>
      <c r="H550" s="52">
        <v>0</v>
      </c>
      <c r="I550" s="52">
        <v>0</v>
      </c>
      <c r="J550" s="50">
        <v>0</v>
      </c>
      <c r="K550" s="50"/>
      <c r="L550" s="53">
        <f>SUBTOTAL(9,L551:L556)</f>
        <v>32762.100000000002</v>
      </c>
      <c r="M550" s="54">
        <f t="shared" si="190"/>
        <v>1.1757329308743102E-3</v>
      </c>
    </row>
    <row r="551" spans="2:13" s="72" customFormat="1" ht="36" x14ac:dyDescent="0.2">
      <c r="B551" s="73" t="s">
        <v>742</v>
      </c>
      <c r="C551" s="74" t="s">
        <v>33</v>
      </c>
      <c r="D551" s="74">
        <v>86932</v>
      </c>
      <c r="E551" s="35" t="s">
        <v>1459</v>
      </c>
      <c r="F551" s="34">
        <v>15</v>
      </c>
      <c r="G551" s="34" t="s">
        <v>2</v>
      </c>
      <c r="H551" s="34">
        <v>593.56310335063256</v>
      </c>
      <c r="I551" s="34">
        <v>32.276558456111452</v>
      </c>
      <c r="J551" s="34">
        <v>0</v>
      </c>
      <c r="K551" s="75">
        <f t="shared" ref="K551:K556" si="193">ROUND(+H551+I551+J551,2)</f>
        <v>625.84</v>
      </c>
      <c r="L551" s="76">
        <f t="shared" ref="L551:L556" si="194">ROUND(F551*K551,2)</f>
        <v>9387.6</v>
      </c>
      <c r="M551" s="77">
        <f t="shared" si="190"/>
        <v>3.3689264308074495E-4</v>
      </c>
    </row>
    <row r="552" spans="2:13" s="72" customFormat="1" ht="54" x14ac:dyDescent="0.2">
      <c r="B552" s="73" t="s">
        <v>743</v>
      </c>
      <c r="C552" s="74" t="s">
        <v>33</v>
      </c>
      <c r="D552" s="74">
        <v>95472</v>
      </c>
      <c r="E552" s="35" t="s">
        <v>1460</v>
      </c>
      <c r="F552" s="34">
        <v>6</v>
      </c>
      <c r="G552" s="34" t="s">
        <v>2</v>
      </c>
      <c r="H552" s="34">
        <v>851.05077863553845</v>
      </c>
      <c r="I552" s="34">
        <v>38.863817042041603</v>
      </c>
      <c r="J552" s="34">
        <v>0</v>
      </c>
      <c r="K552" s="75">
        <f t="shared" si="193"/>
        <v>889.91</v>
      </c>
      <c r="L552" s="76">
        <f t="shared" si="194"/>
        <v>5339.46</v>
      </c>
      <c r="M552" s="77">
        <f t="shared" si="190"/>
        <v>1.9161711108525226E-4</v>
      </c>
    </row>
    <row r="553" spans="2:13" s="72" customFormat="1" ht="54" x14ac:dyDescent="0.2">
      <c r="B553" s="73" t="s">
        <v>744</v>
      </c>
      <c r="C553" s="74" t="s">
        <v>33</v>
      </c>
      <c r="D553" s="74">
        <v>86938</v>
      </c>
      <c r="E553" s="35" t="s">
        <v>1461</v>
      </c>
      <c r="F553" s="34">
        <v>18</v>
      </c>
      <c r="G553" s="34" t="s">
        <v>2</v>
      </c>
      <c r="H553" s="34">
        <v>430.22378245998937</v>
      </c>
      <c r="I553" s="34">
        <v>36.287977776906644</v>
      </c>
      <c r="J553" s="34">
        <v>0</v>
      </c>
      <c r="K553" s="75">
        <f t="shared" si="193"/>
        <v>466.51</v>
      </c>
      <c r="L553" s="76">
        <f t="shared" si="194"/>
        <v>8397.18</v>
      </c>
      <c r="M553" s="77">
        <f t="shared" si="190"/>
        <v>3.013494572228013E-4</v>
      </c>
    </row>
    <row r="554" spans="2:13" s="72" customFormat="1" ht="36" x14ac:dyDescent="0.2">
      <c r="B554" s="73" t="s">
        <v>745</v>
      </c>
      <c r="C554" s="74" t="s">
        <v>33</v>
      </c>
      <c r="D554" s="74">
        <v>86903</v>
      </c>
      <c r="E554" s="35" t="s">
        <v>1462</v>
      </c>
      <c r="F554" s="34">
        <v>6</v>
      </c>
      <c r="G554" s="34" t="s">
        <v>2</v>
      </c>
      <c r="H554" s="34">
        <v>386.92855348528036</v>
      </c>
      <c r="I554" s="34">
        <v>49.047281427711596</v>
      </c>
      <c r="J554" s="34">
        <v>0</v>
      </c>
      <c r="K554" s="75">
        <f t="shared" si="193"/>
        <v>435.98</v>
      </c>
      <c r="L554" s="76">
        <f t="shared" si="194"/>
        <v>2615.88</v>
      </c>
      <c r="M554" s="77">
        <f t="shared" si="190"/>
        <v>9.3876041499644115E-5</v>
      </c>
    </row>
    <row r="555" spans="2:13" s="72" customFormat="1" ht="18" x14ac:dyDescent="0.2">
      <c r="B555" s="73" t="s">
        <v>746</v>
      </c>
      <c r="C555" s="74" t="s">
        <v>33</v>
      </c>
      <c r="D555" s="74">
        <v>100858</v>
      </c>
      <c r="E555" s="35" t="s">
        <v>1463</v>
      </c>
      <c r="F555" s="34">
        <v>6</v>
      </c>
      <c r="G555" s="34" t="s">
        <v>2</v>
      </c>
      <c r="H555" s="34">
        <v>718.62690518375052</v>
      </c>
      <c r="I555" s="34">
        <v>29.482292775713557</v>
      </c>
      <c r="J555" s="34">
        <v>0</v>
      </c>
      <c r="K555" s="75">
        <f t="shared" si="193"/>
        <v>748.11</v>
      </c>
      <c r="L555" s="76">
        <f t="shared" si="194"/>
        <v>4488.66</v>
      </c>
      <c r="M555" s="77">
        <f t="shared" si="190"/>
        <v>1.6108446581563086E-4</v>
      </c>
    </row>
    <row r="556" spans="2:13" s="72" customFormat="1" ht="18" x14ac:dyDescent="0.2">
      <c r="B556" s="73" t="s">
        <v>747</v>
      </c>
      <c r="C556" s="74" t="s">
        <v>33</v>
      </c>
      <c r="D556" s="74">
        <v>86872</v>
      </c>
      <c r="E556" s="35" t="s">
        <v>1464</v>
      </c>
      <c r="F556" s="34">
        <v>3</v>
      </c>
      <c r="G556" s="34" t="s">
        <v>2</v>
      </c>
      <c r="H556" s="34">
        <v>787.2088157463977</v>
      </c>
      <c r="I556" s="34">
        <v>57.226965326178281</v>
      </c>
      <c r="J556" s="34">
        <v>0</v>
      </c>
      <c r="K556" s="75">
        <f t="shared" si="193"/>
        <v>844.44</v>
      </c>
      <c r="L556" s="76">
        <f t="shared" si="194"/>
        <v>2533.3200000000002</v>
      </c>
      <c r="M556" s="77">
        <f t="shared" si="190"/>
        <v>9.0913212170236568E-5</v>
      </c>
    </row>
    <row r="557" spans="2:13" s="8" customFormat="1" ht="18" x14ac:dyDescent="0.2">
      <c r="B557" s="13"/>
      <c r="C557" s="14"/>
      <c r="D557" s="14"/>
      <c r="E557" s="15"/>
      <c r="F557" s="16"/>
      <c r="G557" s="16"/>
      <c r="H557" s="16">
        <v>0</v>
      </c>
      <c r="I557" s="16">
        <v>0</v>
      </c>
      <c r="J557" s="16">
        <v>0</v>
      </c>
      <c r="K557" s="17"/>
      <c r="L557" s="18"/>
      <c r="M557" s="19">
        <f t="shared" si="190"/>
        <v>0</v>
      </c>
    </row>
    <row r="558" spans="2:13" s="8" customFormat="1" ht="25.5" customHeight="1" x14ac:dyDescent="0.2">
      <c r="B558" s="48" t="s">
        <v>748</v>
      </c>
      <c r="C558" s="49"/>
      <c r="D558" s="49"/>
      <c r="E558" s="70" t="s">
        <v>329</v>
      </c>
      <c r="F558" s="50"/>
      <c r="G558" s="51"/>
      <c r="H558" s="52">
        <v>0</v>
      </c>
      <c r="I558" s="52">
        <v>0</v>
      </c>
      <c r="J558" s="50">
        <v>0</v>
      </c>
      <c r="K558" s="50"/>
      <c r="L558" s="53">
        <f>SUBTOTAL(9,L559:L574)</f>
        <v>48694.03</v>
      </c>
      <c r="M558" s="54">
        <f t="shared" si="190"/>
        <v>1.7474818344361803E-3</v>
      </c>
    </row>
    <row r="559" spans="2:13" s="72" customFormat="1" ht="36" x14ac:dyDescent="0.2">
      <c r="B559" s="73" t="s">
        <v>749</v>
      </c>
      <c r="C559" s="74" t="s">
        <v>33</v>
      </c>
      <c r="D559" s="74">
        <v>86936</v>
      </c>
      <c r="E559" s="35" t="s">
        <v>1465</v>
      </c>
      <c r="F559" s="34">
        <v>5</v>
      </c>
      <c r="G559" s="34" t="s">
        <v>2</v>
      </c>
      <c r="H559" s="34">
        <v>521.03806233717819</v>
      </c>
      <c r="I559" s="34">
        <v>26.857391731729798</v>
      </c>
      <c r="J559" s="34">
        <v>0</v>
      </c>
      <c r="K559" s="75">
        <f t="shared" ref="K559:K568" si="195">ROUND(+H559+I559+J559,2)</f>
        <v>547.9</v>
      </c>
      <c r="L559" s="76">
        <f t="shared" ref="L559:L568" si="196">ROUND(F559*K559,2)</f>
        <v>2739.5</v>
      </c>
      <c r="M559" s="77">
        <f t="shared" si="190"/>
        <v>9.8312390357460985E-5</v>
      </c>
    </row>
    <row r="560" spans="2:13" s="72" customFormat="1" ht="36" x14ac:dyDescent="0.2">
      <c r="B560" s="73" t="s">
        <v>750</v>
      </c>
      <c r="C560" s="74" t="s">
        <v>32</v>
      </c>
      <c r="D560" s="74">
        <v>190016</v>
      </c>
      <c r="E560" s="35" t="s">
        <v>1526</v>
      </c>
      <c r="F560" s="34">
        <v>6</v>
      </c>
      <c r="G560" s="34" t="s">
        <v>2</v>
      </c>
      <c r="H560" s="34">
        <v>775.05127347273481</v>
      </c>
      <c r="I560" s="34">
        <v>135.60490359009549</v>
      </c>
      <c r="J560" s="34">
        <v>0</v>
      </c>
      <c r="K560" s="75">
        <f t="shared" si="195"/>
        <v>910.66</v>
      </c>
      <c r="L560" s="76">
        <f t="shared" si="196"/>
        <v>5463.96</v>
      </c>
      <c r="M560" s="77">
        <f t="shared" si="190"/>
        <v>1.9608504048824695E-4</v>
      </c>
    </row>
    <row r="561" spans="2:13" s="72" customFormat="1" ht="36" x14ac:dyDescent="0.2">
      <c r="B561" s="73" t="s">
        <v>751</v>
      </c>
      <c r="C561" s="74" t="s">
        <v>32</v>
      </c>
      <c r="D561" s="74">
        <v>190874</v>
      </c>
      <c r="E561" s="35" t="s">
        <v>1525</v>
      </c>
      <c r="F561" s="34">
        <v>6</v>
      </c>
      <c r="G561" s="34" t="s">
        <v>2</v>
      </c>
      <c r="H561" s="34">
        <v>651.02239823789148</v>
      </c>
      <c r="I561" s="34">
        <v>64.533774145629508</v>
      </c>
      <c r="J561" s="34">
        <v>0</v>
      </c>
      <c r="K561" s="75">
        <f t="shared" ref="K561" si="197">ROUND(+H561+I561+J561,2)</f>
        <v>715.56</v>
      </c>
      <c r="L561" s="76">
        <f t="shared" ref="L561" si="198">ROUND(F561*K561,2)</f>
        <v>4293.3599999999997</v>
      </c>
      <c r="M561" s="77">
        <f t="shared" si="190"/>
        <v>1.5407573800515007E-4</v>
      </c>
    </row>
    <row r="562" spans="2:13" s="72" customFormat="1" ht="18" x14ac:dyDescent="0.2">
      <c r="B562" s="73" t="s">
        <v>752</v>
      </c>
      <c r="C562" s="74" t="s">
        <v>32</v>
      </c>
      <c r="D562" s="74">
        <v>202113</v>
      </c>
      <c r="E562" s="35" t="s">
        <v>1527</v>
      </c>
      <c r="F562" s="34">
        <v>6</v>
      </c>
      <c r="G562" s="34" t="s">
        <v>2</v>
      </c>
      <c r="H562" s="34">
        <v>988.38093887666537</v>
      </c>
      <c r="I562" s="34">
        <v>43.590981775246007</v>
      </c>
      <c r="J562" s="34">
        <v>0</v>
      </c>
      <c r="K562" s="75">
        <f t="shared" si="195"/>
        <v>1031.97</v>
      </c>
      <c r="L562" s="76">
        <f t="shared" si="196"/>
        <v>6191.82</v>
      </c>
      <c r="M562" s="77">
        <f t="shared" si="190"/>
        <v>2.2220574004859793E-4</v>
      </c>
    </row>
    <row r="563" spans="2:13" s="72" customFormat="1" ht="36" x14ac:dyDescent="0.2">
      <c r="B563" s="73" t="s">
        <v>753</v>
      </c>
      <c r="C563" s="74" t="s">
        <v>32</v>
      </c>
      <c r="D563" s="74">
        <v>190324</v>
      </c>
      <c r="E563" s="35" t="s">
        <v>1528</v>
      </c>
      <c r="F563" s="34">
        <v>24</v>
      </c>
      <c r="G563" s="34" t="s">
        <v>2</v>
      </c>
      <c r="H563" s="34">
        <v>368.18488400443402</v>
      </c>
      <c r="I563" s="34">
        <v>19.405351104451587</v>
      </c>
      <c r="J563" s="34">
        <v>0</v>
      </c>
      <c r="K563" s="75">
        <f t="shared" si="195"/>
        <v>387.59</v>
      </c>
      <c r="L563" s="76">
        <f t="shared" si="196"/>
        <v>9302.16</v>
      </c>
      <c r="M563" s="77">
        <f t="shared" si="190"/>
        <v>3.3382645923984641E-4</v>
      </c>
    </row>
    <row r="564" spans="2:13" s="72" customFormat="1" ht="36" x14ac:dyDescent="0.2">
      <c r="B564" s="73" t="s">
        <v>754</v>
      </c>
      <c r="C564" s="74" t="s">
        <v>32</v>
      </c>
      <c r="D564" s="74">
        <v>190323</v>
      </c>
      <c r="E564" s="35" t="s">
        <v>1529</v>
      </c>
      <c r="F564" s="34">
        <v>5</v>
      </c>
      <c r="G564" s="34" t="s">
        <v>2</v>
      </c>
      <c r="H564" s="34">
        <v>477.97627793627765</v>
      </c>
      <c r="I564" s="34">
        <v>19.405351104451587</v>
      </c>
      <c r="J564" s="34">
        <v>0</v>
      </c>
      <c r="K564" s="75">
        <f t="shared" si="195"/>
        <v>497.38</v>
      </c>
      <c r="L564" s="76">
        <f t="shared" si="196"/>
        <v>2486.9</v>
      </c>
      <c r="M564" s="77">
        <f t="shared" si="190"/>
        <v>8.9247338412107942E-5</v>
      </c>
    </row>
    <row r="565" spans="2:13" s="72" customFormat="1" ht="18" x14ac:dyDescent="0.2">
      <c r="B565" s="73" t="s">
        <v>755</v>
      </c>
      <c r="C565" s="74" t="s">
        <v>33</v>
      </c>
      <c r="D565" s="74">
        <v>86914</v>
      </c>
      <c r="E565" s="35" t="s">
        <v>1469</v>
      </c>
      <c r="F565" s="34">
        <v>3</v>
      </c>
      <c r="G565" s="34" t="s">
        <v>2</v>
      </c>
      <c r="H565" s="34">
        <v>100.38879845191538</v>
      </c>
      <c r="I565" s="34">
        <v>6.979793372072626</v>
      </c>
      <c r="J565" s="34">
        <v>0</v>
      </c>
      <c r="K565" s="75">
        <f t="shared" si="195"/>
        <v>107.37</v>
      </c>
      <c r="L565" s="76">
        <f t="shared" si="196"/>
        <v>322.11</v>
      </c>
      <c r="M565" s="77">
        <f t="shared" si="190"/>
        <v>1.1559556144567169E-5</v>
      </c>
    </row>
    <row r="566" spans="2:13" s="72" customFormat="1" ht="36" x14ac:dyDescent="0.2">
      <c r="B566" s="73" t="s">
        <v>756</v>
      </c>
      <c r="C566" s="74" t="s">
        <v>33</v>
      </c>
      <c r="D566" s="74">
        <v>100867</v>
      </c>
      <c r="E566" s="35" t="s">
        <v>1470</v>
      </c>
      <c r="F566" s="34">
        <v>18</v>
      </c>
      <c r="G566" s="34" t="s">
        <v>2</v>
      </c>
      <c r="H566" s="34">
        <v>281.55562483453161</v>
      </c>
      <c r="I566" s="34">
        <v>25.219270546928374</v>
      </c>
      <c r="J566" s="34">
        <v>0</v>
      </c>
      <c r="K566" s="75">
        <f>ROUND(+H566+I566+J566,2)</f>
        <v>306.77</v>
      </c>
      <c r="L566" s="76">
        <f>ROUND(F566*K566,2)</f>
        <v>5521.86</v>
      </c>
      <c r="M566" s="77">
        <f t="shared" si="190"/>
        <v>1.9816289681301311E-4</v>
      </c>
    </row>
    <row r="567" spans="2:13" s="72" customFormat="1" ht="36" x14ac:dyDescent="0.2">
      <c r="B567" s="73" t="s">
        <v>757</v>
      </c>
      <c r="C567" s="74" t="s">
        <v>33</v>
      </c>
      <c r="D567" s="74">
        <v>100868</v>
      </c>
      <c r="E567" s="35" t="s">
        <v>1471</v>
      </c>
      <c r="F567" s="34">
        <v>12</v>
      </c>
      <c r="G567" s="34" t="s">
        <v>2</v>
      </c>
      <c r="H567" s="34">
        <v>289.51550712218682</v>
      </c>
      <c r="I567" s="34">
        <v>25.082121875905159</v>
      </c>
      <c r="J567" s="34">
        <v>0</v>
      </c>
      <c r="K567" s="75">
        <f t="shared" si="195"/>
        <v>314.60000000000002</v>
      </c>
      <c r="L567" s="76">
        <f t="shared" si="196"/>
        <v>3775.2</v>
      </c>
      <c r="M567" s="77">
        <f t="shared" si="190"/>
        <v>1.3548053881273469E-4</v>
      </c>
    </row>
    <row r="568" spans="2:13" s="72" customFormat="1" ht="36" x14ac:dyDescent="0.2">
      <c r="B568" s="73" t="s">
        <v>758</v>
      </c>
      <c r="C568" s="74" t="s">
        <v>32</v>
      </c>
      <c r="D568" s="74">
        <v>190085</v>
      </c>
      <c r="E568" s="35" t="s">
        <v>1530</v>
      </c>
      <c r="F568" s="34">
        <v>21</v>
      </c>
      <c r="G568" s="34" t="s">
        <v>2</v>
      </c>
      <c r="H568" s="34">
        <v>169.31233437006486</v>
      </c>
      <c r="I568" s="34">
        <v>28.668757723553899</v>
      </c>
      <c r="J568" s="34">
        <v>0</v>
      </c>
      <c r="K568" s="75">
        <f t="shared" si="195"/>
        <v>197.98</v>
      </c>
      <c r="L568" s="76">
        <f t="shared" si="196"/>
        <v>4157.58</v>
      </c>
      <c r="M568" s="77">
        <f t="shared" si="190"/>
        <v>1.4920300343214917E-4</v>
      </c>
    </row>
    <row r="569" spans="2:13" s="72" customFormat="1" ht="36" x14ac:dyDescent="0.2">
      <c r="B569" s="73" t="s">
        <v>759</v>
      </c>
      <c r="C569" s="74" t="s">
        <v>33</v>
      </c>
      <c r="D569" s="74">
        <v>86877</v>
      </c>
      <c r="E569" s="35" t="s">
        <v>1466</v>
      </c>
      <c r="F569" s="34">
        <v>9</v>
      </c>
      <c r="G569" s="34" t="s">
        <v>2</v>
      </c>
      <c r="H569" s="34">
        <v>69.293898218349042</v>
      </c>
      <c r="I569" s="34">
        <v>5.6617316632669565</v>
      </c>
      <c r="J569" s="34">
        <v>0</v>
      </c>
      <c r="K569" s="75">
        <f t="shared" ref="K569:K571" si="199">ROUND(+H569+I569+J569,2)</f>
        <v>74.959999999999994</v>
      </c>
      <c r="L569" s="76">
        <f t="shared" ref="L569:L571" si="200">ROUND(F569*K569,2)</f>
        <v>674.64</v>
      </c>
      <c r="M569" s="77">
        <f t="shared" si="190"/>
        <v>2.4210794316757609E-5</v>
      </c>
    </row>
    <row r="570" spans="2:13" s="72" customFormat="1" ht="18" x14ac:dyDescent="0.2">
      <c r="B570" s="73" t="s">
        <v>760</v>
      </c>
      <c r="C570" s="74" t="s">
        <v>33</v>
      </c>
      <c r="D570" s="74">
        <v>86881</v>
      </c>
      <c r="E570" s="35" t="s">
        <v>1467</v>
      </c>
      <c r="F570" s="34">
        <v>9</v>
      </c>
      <c r="G570" s="34" t="s">
        <v>2</v>
      </c>
      <c r="H570" s="34">
        <v>214.80405493113687</v>
      </c>
      <c r="I570" s="34">
        <v>8.8359448569471333</v>
      </c>
      <c r="J570" s="34">
        <v>0</v>
      </c>
      <c r="K570" s="75">
        <f t="shared" si="199"/>
        <v>223.64</v>
      </c>
      <c r="L570" s="76">
        <f t="shared" si="200"/>
        <v>2012.76</v>
      </c>
      <c r="M570" s="77">
        <f t="shared" si="190"/>
        <v>7.2231884218245355E-5</v>
      </c>
    </row>
    <row r="571" spans="2:13" s="72" customFormat="1" ht="18" x14ac:dyDescent="0.2">
      <c r="B571" s="73" t="s">
        <v>1665</v>
      </c>
      <c r="C571" s="74" t="s">
        <v>33</v>
      </c>
      <c r="D571" s="74">
        <v>86887</v>
      </c>
      <c r="E571" s="35" t="s">
        <v>1468</v>
      </c>
      <c r="F571" s="34">
        <v>29</v>
      </c>
      <c r="G571" s="34" t="s">
        <v>2</v>
      </c>
      <c r="H571" s="34">
        <v>55.45390840530316</v>
      </c>
      <c r="I571" s="34">
        <v>4.9677954808008407</v>
      </c>
      <c r="J571" s="34">
        <v>0</v>
      </c>
      <c r="K571" s="75">
        <f t="shared" si="199"/>
        <v>60.42</v>
      </c>
      <c r="L571" s="76">
        <f t="shared" si="200"/>
        <v>1752.18</v>
      </c>
      <c r="M571" s="77">
        <f t="shared" si="190"/>
        <v>6.2880454147302793E-5</v>
      </c>
    </row>
    <row r="572" spans="2:13" s="72" customFormat="1" ht="18" x14ac:dyDescent="0.2">
      <c r="B572" s="73" t="s">
        <v>1666</v>
      </c>
      <c r="C572" s="74"/>
      <c r="D572" s="74"/>
      <c r="E572" s="35" t="s">
        <v>333</v>
      </c>
      <c r="F572" s="34">
        <v>21</v>
      </c>
      <c r="G572" s="34"/>
      <c r="H572" s="34">
        <v>0</v>
      </c>
      <c r="I572" s="34">
        <v>0</v>
      </c>
      <c r="J572" s="34">
        <v>0</v>
      </c>
      <c r="K572" s="75"/>
      <c r="L572" s="76" t="s">
        <v>1531</v>
      </c>
      <c r="M572" s="77"/>
    </row>
    <row r="573" spans="2:13" s="72" customFormat="1" ht="18" x14ac:dyDescent="0.2">
      <c r="B573" s="73" t="s">
        <v>1667</v>
      </c>
      <c r="C573" s="74"/>
      <c r="D573" s="74"/>
      <c r="E573" s="35" t="s">
        <v>334</v>
      </c>
      <c r="F573" s="34">
        <v>18</v>
      </c>
      <c r="G573" s="34"/>
      <c r="H573" s="34">
        <v>0</v>
      </c>
      <c r="I573" s="34">
        <v>0</v>
      </c>
      <c r="J573" s="34">
        <v>0</v>
      </c>
      <c r="K573" s="75"/>
      <c r="L573" s="76" t="s">
        <v>1531</v>
      </c>
      <c r="M573" s="77"/>
    </row>
    <row r="574" spans="2:13" s="72" customFormat="1" ht="18" x14ac:dyDescent="0.2">
      <c r="B574" s="73" t="s">
        <v>1668</v>
      </c>
      <c r="C574" s="74"/>
      <c r="D574" s="74"/>
      <c r="E574" s="35" t="s">
        <v>335</v>
      </c>
      <c r="F574" s="34">
        <v>12</v>
      </c>
      <c r="G574" s="34"/>
      <c r="H574" s="34">
        <v>0</v>
      </c>
      <c r="I574" s="34">
        <v>0</v>
      </c>
      <c r="J574" s="34">
        <v>0</v>
      </c>
      <c r="K574" s="75"/>
      <c r="L574" s="76" t="s">
        <v>1531</v>
      </c>
      <c r="M574" s="77"/>
    </row>
    <row r="575" spans="2:13" s="8" customFormat="1" ht="18" x14ac:dyDescent="0.2">
      <c r="B575" s="13"/>
      <c r="C575" s="14"/>
      <c r="D575" s="14"/>
      <c r="E575" s="15"/>
      <c r="F575" s="16"/>
      <c r="G575" s="16"/>
      <c r="H575" s="16">
        <v>0</v>
      </c>
      <c r="I575" s="16">
        <v>0</v>
      </c>
      <c r="J575" s="16">
        <v>0</v>
      </c>
      <c r="K575" s="17"/>
      <c r="L575" s="18"/>
      <c r="M575" s="19">
        <f t="shared" ref="M575:M606" si="201">+L575/$L$851</f>
        <v>0</v>
      </c>
    </row>
    <row r="576" spans="2:13" s="8" customFormat="1" ht="25.5" customHeight="1" x14ac:dyDescent="0.2">
      <c r="B576" s="48" t="s">
        <v>761</v>
      </c>
      <c r="C576" s="49"/>
      <c r="D576" s="49"/>
      <c r="E576" s="70" t="s">
        <v>331</v>
      </c>
      <c r="F576" s="50"/>
      <c r="G576" s="51"/>
      <c r="H576" s="52">
        <v>0</v>
      </c>
      <c r="I576" s="52">
        <v>0</v>
      </c>
      <c r="J576" s="50">
        <v>0</v>
      </c>
      <c r="K576" s="50"/>
      <c r="L576" s="53">
        <f>SUBTOTAL(9,L577:L579)</f>
        <v>44912.01</v>
      </c>
      <c r="M576" s="54">
        <f t="shared" si="201"/>
        <v>1.6117565463983176E-3</v>
      </c>
    </row>
    <row r="577" spans="2:13" s="72" customFormat="1" ht="54" x14ac:dyDescent="0.2">
      <c r="B577" s="73" t="s">
        <v>762</v>
      </c>
      <c r="C577" s="74" t="s">
        <v>38</v>
      </c>
      <c r="D577" s="74" t="s">
        <v>1072</v>
      </c>
      <c r="E577" s="35" t="s">
        <v>1051</v>
      </c>
      <c r="F577" s="34">
        <v>6</v>
      </c>
      <c r="G577" s="34" t="s">
        <v>2</v>
      </c>
      <c r="H577" s="34">
        <v>4163.7810454285318</v>
      </c>
      <c r="I577" s="34">
        <v>0</v>
      </c>
      <c r="J577" s="34">
        <v>0</v>
      </c>
      <c r="K577" s="75">
        <f t="shared" ref="K577:K578" si="202">ROUND(+H577+I577+J577,2)</f>
        <v>4163.78</v>
      </c>
      <c r="L577" s="76">
        <f t="shared" ref="L577:L578" si="203">ROUND(F577*K577,2)</f>
        <v>24982.68</v>
      </c>
      <c r="M577" s="77">
        <f t="shared" si="201"/>
        <v>8.9655301636631989E-4</v>
      </c>
    </row>
    <row r="578" spans="2:13" s="72" customFormat="1" ht="36" x14ac:dyDescent="0.2">
      <c r="B578" s="73" t="s">
        <v>763</v>
      </c>
      <c r="C578" s="74" t="s">
        <v>38</v>
      </c>
      <c r="D578" s="74" t="s">
        <v>1073</v>
      </c>
      <c r="E578" s="35" t="s">
        <v>1050</v>
      </c>
      <c r="F578" s="34">
        <v>3</v>
      </c>
      <c r="G578" s="34" t="s">
        <v>2</v>
      </c>
      <c r="H578" s="34">
        <v>3454.911350409332</v>
      </c>
      <c r="I578" s="34">
        <v>0</v>
      </c>
      <c r="J578" s="34">
        <v>0</v>
      </c>
      <c r="K578" s="75">
        <f t="shared" si="202"/>
        <v>3454.91</v>
      </c>
      <c r="L578" s="76">
        <f t="shared" si="203"/>
        <v>10364.73</v>
      </c>
      <c r="M578" s="77">
        <f t="shared" si="201"/>
        <v>3.7195889093253752E-4</v>
      </c>
    </row>
    <row r="579" spans="2:13" s="72" customFormat="1" ht="54" x14ac:dyDescent="0.2">
      <c r="B579" s="73" t="s">
        <v>1669</v>
      </c>
      <c r="C579" s="74" t="s">
        <v>38</v>
      </c>
      <c r="D579" s="74" t="s">
        <v>1074</v>
      </c>
      <c r="E579" s="35" t="s">
        <v>1049</v>
      </c>
      <c r="F579" s="34">
        <v>3</v>
      </c>
      <c r="G579" s="34" t="s">
        <v>2</v>
      </c>
      <c r="H579" s="34">
        <v>3188.2043707774037</v>
      </c>
      <c r="I579" s="34">
        <v>0</v>
      </c>
      <c r="J579" s="34">
        <v>0</v>
      </c>
      <c r="K579" s="75">
        <f t="shared" ref="K579" si="204">ROUND(+H579+I579+J579,2)</f>
        <v>3188.2</v>
      </c>
      <c r="L579" s="76">
        <f t="shared" ref="L579" si="205">ROUND(F579*K579,2)</f>
        <v>9564.6</v>
      </c>
      <c r="M579" s="77">
        <f t="shared" si="201"/>
        <v>3.4324463909946024E-4</v>
      </c>
    </row>
    <row r="580" spans="2:13" s="8" customFormat="1" ht="18" x14ac:dyDescent="0.2">
      <c r="B580" s="13"/>
      <c r="C580" s="14"/>
      <c r="D580" s="14"/>
      <c r="E580" s="15"/>
      <c r="F580" s="16"/>
      <c r="G580" s="16"/>
      <c r="H580" s="16">
        <v>0</v>
      </c>
      <c r="I580" s="16">
        <v>0</v>
      </c>
      <c r="J580" s="16">
        <v>0</v>
      </c>
      <c r="K580" s="17"/>
      <c r="L580" s="18"/>
      <c r="M580" s="19">
        <f t="shared" si="201"/>
        <v>0</v>
      </c>
    </row>
    <row r="581" spans="2:13" s="8" customFormat="1" ht="25.5" customHeight="1" x14ac:dyDescent="0.2">
      <c r="B581" s="48" t="s">
        <v>764</v>
      </c>
      <c r="C581" s="49"/>
      <c r="D581" s="49"/>
      <c r="E581" s="70" t="s">
        <v>332</v>
      </c>
      <c r="F581" s="50"/>
      <c r="G581" s="51"/>
      <c r="H581" s="52">
        <v>0</v>
      </c>
      <c r="I581" s="52">
        <v>0</v>
      </c>
      <c r="J581" s="50">
        <v>0</v>
      </c>
      <c r="K581" s="50"/>
      <c r="L581" s="53">
        <f>SUBTOTAL(9,L582:L584)</f>
        <v>8138.88</v>
      </c>
      <c r="M581" s="54">
        <f t="shared" si="201"/>
        <v>2.9207984947345576E-4</v>
      </c>
    </row>
    <row r="582" spans="2:13" s="72" customFormat="1" ht="18" x14ac:dyDescent="0.2">
      <c r="B582" s="73" t="s">
        <v>765</v>
      </c>
      <c r="C582" s="74" t="s">
        <v>32</v>
      </c>
      <c r="D582" s="74">
        <v>150071</v>
      </c>
      <c r="E582" s="35" t="s">
        <v>1523</v>
      </c>
      <c r="F582" s="34">
        <v>16.2</v>
      </c>
      <c r="G582" s="34" t="s">
        <v>13</v>
      </c>
      <c r="H582" s="34">
        <v>339.14145572027491</v>
      </c>
      <c r="I582" s="34">
        <v>39.056176024472059</v>
      </c>
      <c r="J582" s="34">
        <v>0</v>
      </c>
      <c r="K582" s="75">
        <f t="shared" ref="K582:K583" si="206">ROUND(+H582+I582+J582,2)</f>
        <v>378.2</v>
      </c>
      <c r="L582" s="76">
        <f t="shared" ref="L582:L583" si="207">ROUND(F582*K582,2)</f>
        <v>6126.84</v>
      </c>
      <c r="M582" s="77">
        <f t="shared" si="201"/>
        <v>2.1987380388308313E-4</v>
      </c>
    </row>
    <row r="583" spans="2:13" s="72" customFormat="1" ht="18" x14ac:dyDescent="0.2">
      <c r="B583" s="73" t="s">
        <v>1670</v>
      </c>
      <c r="C583" s="74" t="s">
        <v>32</v>
      </c>
      <c r="D583" s="74">
        <v>150232</v>
      </c>
      <c r="E583" s="35" t="s">
        <v>1524</v>
      </c>
      <c r="F583" s="34">
        <v>6</v>
      </c>
      <c r="G583" s="34" t="s">
        <v>2</v>
      </c>
      <c r="H583" s="34">
        <v>295.0853656628982</v>
      </c>
      <c r="I583" s="34">
        <v>40.257705753309573</v>
      </c>
      <c r="J583" s="34">
        <v>0</v>
      </c>
      <c r="K583" s="75">
        <f t="shared" si="206"/>
        <v>335.34</v>
      </c>
      <c r="L583" s="76">
        <f t="shared" si="207"/>
        <v>2012.04</v>
      </c>
      <c r="M583" s="77">
        <f t="shared" si="201"/>
        <v>7.2206045590372616E-5</v>
      </c>
    </row>
    <row r="584" spans="2:13" s="8" customFormat="1" ht="18" x14ac:dyDescent="0.2">
      <c r="B584" s="13"/>
      <c r="C584" s="14"/>
      <c r="D584" s="14"/>
      <c r="E584" s="15"/>
      <c r="F584" s="16"/>
      <c r="G584" s="16"/>
      <c r="H584" s="16">
        <v>0</v>
      </c>
      <c r="I584" s="16">
        <v>0</v>
      </c>
      <c r="J584" s="16">
        <v>0</v>
      </c>
      <c r="K584" s="17"/>
      <c r="L584" s="18"/>
      <c r="M584" s="19">
        <f t="shared" si="201"/>
        <v>0</v>
      </c>
    </row>
    <row r="585" spans="2:13" s="8" customFormat="1" ht="18" x14ac:dyDescent="0.2">
      <c r="B585" s="13"/>
      <c r="C585" s="14"/>
      <c r="D585" s="14"/>
      <c r="E585" s="15"/>
      <c r="F585" s="16"/>
      <c r="G585" s="16"/>
      <c r="H585" s="16">
        <v>0</v>
      </c>
      <c r="I585" s="16">
        <v>0</v>
      </c>
      <c r="J585" s="16">
        <v>0</v>
      </c>
      <c r="K585" s="17"/>
      <c r="L585" s="18"/>
      <c r="M585" s="19">
        <f t="shared" si="201"/>
        <v>0</v>
      </c>
    </row>
    <row r="586" spans="2:13" s="8" customFormat="1" ht="25.5" customHeight="1" x14ac:dyDescent="0.2">
      <c r="B586" s="37">
        <v>14</v>
      </c>
      <c r="C586" s="38"/>
      <c r="D586" s="38"/>
      <c r="E586" s="68" t="s">
        <v>336</v>
      </c>
      <c r="F586" s="40"/>
      <c r="G586" s="36"/>
      <c r="H586" s="41">
        <v>0</v>
      </c>
      <c r="I586" s="41">
        <v>0</v>
      </c>
      <c r="J586" s="40">
        <v>0</v>
      </c>
      <c r="K586" s="40"/>
      <c r="L586" s="42">
        <f>SUBTOTAL(9,L587:L694)</f>
        <v>3325465.2099999995</v>
      </c>
      <c r="M586" s="43">
        <f t="shared" si="201"/>
        <v>0.11934091397907498</v>
      </c>
    </row>
    <row r="587" spans="2:13" s="8" customFormat="1" ht="25.5" customHeight="1" x14ac:dyDescent="0.2">
      <c r="B587" s="48" t="s">
        <v>766</v>
      </c>
      <c r="C587" s="49"/>
      <c r="D587" s="49"/>
      <c r="E587" s="70" t="s">
        <v>349</v>
      </c>
      <c r="F587" s="50"/>
      <c r="G587" s="51"/>
      <c r="H587" s="52">
        <v>0</v>
      </c>
      <c r="I587" s="52">
        <v>0</v>
      </c>
      <c r="J587" s="50">
        <v>0</v>
      </c>
      <c r="K587" s="50"/>
      <c r="L587" s="53">
        <f>SUBTOTAL(9,L588:L597)</f>
        <v>368342.7</v>
      </c>
      <c r="M587" s="54">
        <f t="shared" si="201"/>
        <v>1.3218708270750555E-2</v>
      </c>
    </row>
    <row r="588" spans="2:13" s="72" customFormat="1" ht="54" x14ac:dyDescent="0.2">
      <c r="B588" s="73" t="s">
        <v>767</v>
      </c>
      <c r="C588" s="74" t="s">
        <v>920</v>
      </c>
      <c r="D588" s="74" t="s">
        <v>1165</v>
      </c>
      <c r="E588" s="35" t="s">
        <v>1306</v>
      </c>
      <c r="F588" s="34">
        <v>150</v>
      </c>
      <c r="G588" s="34" t="s">
        <v>1</v>
      </c>
      <c r="H588" s="34">
        <v>420.38543639206245</v>
      </c>
      <c r="I588" s="34">
        <v>335.98372715504604</v>
      </c>
      <c r="J588" s="34">
        <v>0</v>
      </c>
      <c r="K588" s="75">
        <f t="shared" ref="K588:K597" si="208">ROUND(+H588+I588+J588,2)</f>
        <v>756.37</v>
      </c>
      <c r="L588" s="76">
        <f t="shared" ref="L588:L597" si="209">ROUND(F588*K588,2)</f>
        <v>113455.5</v>
      </c>
      <c r="M588" s="77">
        <f t="shared" si="201"/>
        <v>4.0715756175217794E-3</v>
      </c>
    </row>
    <row r="589" spans="2:13" s="72" customFormat="1" ht="54" x14ac:dyDescent="0.2">
      <c r="B589" s="73" t="s">
        <v>768</v>
      </c>
      <c r="C589" s="74" t="s">
        <v>920</v>
      </c>
      <c r="D589" s="74" t="s">
        <v>1166</v>
      </c>
      <c r="E589" s="35" t="s">
        <v>1307</v>
      </c>
      <c r="F589" s="34">
        <v>70</v>
      </c>
      <c r="G589" s="34" t="s">
        <v>1</v>
      </c>
      <c r="H589" s="34">
        <v>339.2299467410852</v>
      </c>
      <c r="I589" s="34">
        <v>271.0593354342642</v>
      </c>
      <c r="J589" s="34">
        <v>0</v>
      </c>
      <c r="K589" s="75">
        <f t="shared" si="208"/>
        <v>610.29</v>
      </c>
      <c r="L589" s="76">
        <f t="shared" si="209"/>
        <v>42720.3</v>
      </c>
      <c r="M589" s="77">
        <f t="shared" si="201"/>
        <v>1.5331026865442016E-3</v>
      </c>
    </row>
    <row r="590" spans="2:13" s="72" customFormat="1" ht="54" x14ac:dyDescent="0.2">
      <c r="B590" s="73" t="s">
        <v>769</v>
      </c>
      <c r="C590" s="74" t="s">
        <v>920</v>
      </c>
      <c r="D590" s="74" t="s">
        <v>1167</v>
      </c>
      <c r="E590" s="35" t="s">
        <v>1308</v>
      </c>
      <c r="F590" s="34">
        <v>75</v>
      </c>
      <c r="G590" s="34" t="s">
        <v>1</v>
      </c>
      <c r="H590" s="34">
        <v>288.91354315747918</v>
      </c>
      <c r="I590" s="34">
        <v>230.48159060877558</v>
      </c>
      <c r="J590" s="34">
        <v>0</v>
      </c>
      <c r="K590" s="75">
        <f t="shared" si="208"/>
        <v>519.4</v>
      </c>
      <c r="L590" s="76">
        <f t="shared" si="209"/>
        <v>38955</v>
      </c>
      <c r="M590" s="77">
        <f t="shared" si="201"/>
        <v>1.3979774288647171E-3</v>
      </c>
    </row>
    <row r="591" spans="2:13" s="72" customFormat="1" ht="54" x14ac:dyDescent="0.2">
      <c r="B591" s="73" t="s">
        <v>770</v>
      </c>
      <c r="C591" s="74" t="s">
        <v>920</v>
      </c>
      <c r="D591" s="74" t="s">
        <v>1168</v>
      </c>
      <c r="E591" s="35" t="s">
        <v>1309</v>
      </c>
      <c r="F591" s="34">
        <v>80</v>
      </c>
      <c r="G591" s="34" t="s">
        <v>1</v>
      </c>
      <c r="H591" s="34">
        <v>146.07988137175914</v>
      </c>
      <c r="I591" s="34">
        <v>116.86390509740731</v>
      </c>
      <c r="J591" s="34">
        <v>0</v>
      </c>
      <c r="K591" s="75">
        <f t="shared" si="208"/>
        <v>262.94</v>
      </c>
      <c r="L591" s="76">
        <f t="shared" si="209"/>
        <v>21035.200000000001</v>
      </c>
      <c r="M591" s="77">
        <f t="shared" si="201"/>
        <v>7.5488986809536893E-4</v>
      </c>
    </row>
    <row r="592" spans="2:13" s="72" customFormat="1" ht="54" x14ac:dyDescent="0.2">
      <c r="B592" s="73" t="s">
        <v>771</v>
      </c>
      <c r="C592" s="74" t="s">
        <v>920</v>
      </c>
      <c r="D592" s="74" t="s">
        <v>1169</v>
      </c>
      <c r="E592" s="35" t="s">
        <v>1310</v>
      </c>
      <c r="F592" s="34">
        <v>105</v>
      </c>
      <c r="G592" s="34" t="s">
        <v>1</v>
      </c>
      <c r="H592" s="34">
        <v>124.97945406250507</v>
      </c>
      <c r="I592" s="34">
        <v>99.009697374192314</v>
      </c>
      <c r="J592" s="34">
        <v>0</v>
      </c>
      <c r="K592" s="75">
        <f t="shared" si="208"/>
        <v>223.99</v>
      </c>
      <c r="L592" s="76">
        <f t="shared" si="209"/>
        <v>23518.95</v>
      </c>
      <c r="M592" s="77">
        <f t="shared" si="201"/>
        <v>8.4402416251053364E-4</v>
      </c>
    </row>
    <row r="593" spans="2:13" s="72" customFormat="1" ht="54" x14ac:dyDescent="0.2">
      <c r="B593" s="73" t="s">
        <v>772</v>
      </c>
      <c r="C593" s="74" t="s">
        <v>920</v>
      </c>
      <c r="D593" s="74" t="s">
        <v>1170</v>
      </c>
      <c r="E593" s="35" t="s">
        <v>1311</v>
      </c>
      <c r="F593" s="34">
        <v>190</v>
      </c>
      <c r="G593" s="34" t="s">
        <v>1</v>
      </c>
      <c r="H593" s="34">
        <v>107.12524633929004</v>
      </c>
      <c r="I593" s="34">
        <v>86.024819030035943</v>
      </c>
      <c r="J593" s="34">
        <v>0</v>
      </c>
      <c r="K593" s="75">
        <f t="shared" si="208"/>
        <v>193.15</v>
      </c>
      <c r="L593" s="76">
        <f t="shared" si="209"/>
        <v>36698.5</v>
      </c>
      <c r="M593" s="77">
        <f t="shared" si="201"/>
        <v>1.316998451371886E-3</v>
      </c>
    </row>
    <row r="594" spans="2:13" s="72" customFormat="1" ht="54" x14ac:dyDescent="0.2">
      <c r="B594" s="73" t="s">
        <v>773</v>
      </c>
      <c r="C594" s="74" t="s">
        <v>920</v>
      </c>
      <c r="D594" s="74" t="s">
        <v>1171</v>
      </c>
      <c r="E594" s="35" t="s">
        <v>1312</v>
      </c>
      <c r="F594" s="34">
        <v>250</v>
      </c>
      <c r="G594" s="34" t="s">
        <v>1</v>
      </c>
      <c r="H594" s="34">
        <v>89.271038616075032</v>
      </c>
      <c r="I594" s="34">
        <v>71.41683089286002</v>
      </c>
      <c r="J594" s="34">
        <v>0</v>
      </c>
      <c r="K594" s="75">
        <f t="shared" si="208"/>
        <v>160.69</v>
      </c>
      <c r="L594" s="76">
        <f t="shared" si="209"/>
        <v>40172.5</v>
      </c>
      <c r="M594" s="77">
        <f t="shared" si="201"/>
        <v>1.4416698308578578E-3</v>
      </c>
    </row>
    <row r="595" spans="2:13" s="72" customFormat="1" ht="54" x14ac:dyDescent="0.2">
      <c r="B595" s="73" t="s">
        <v>774</v>
      </c>
      <c r="C595" s="74" t="s">
        <v>920</v>
      </c>
      <c r="D595" s="74" t="s">
        <v>1172</v>
      </c>
      <c r="E595" s="35" t="s">
        <v>1313</v>
      </c>
      <c r="F595" s="34">
        <v>165</v>
      </c>
      <c r="G595" s="34" t="s">
        <v>1</v>
      </c>
      <c r="H595" s="34">
        <v>71.41683089286002</v>
      </c>
      <c r="I595" s="34">
        <v>56.808842755684111</v>
      </c>
      <c r="J595" s="34">
        <v>0</v>
      </c>
      <c r="K595" s="75">
        <f t="shared" si="208"/>
        <v>128.22999999999999</v>
      </c>
      <c r="L595" s="76">
        <f t="shared" si="209"/>
        <v>21157.95</v>
      </c>
      <c r="M595" s="77">
        <f t="shared" si="201"/>
        <v>7.5929499527783962E-4</v>
      </c>
    </row>
    <row r="596" spans="2:13" s="72" customFormat="1" ht="54" x14ac:dyDescent="0.2">
      <c r="B596" s="73" t="s">
        <v>775</v>
      </c>
      <c r="C596" s="74" t="s">
        <v>920</v>
      </c>
      <c r="D596" s="74" t="s">
        <v>1173</v>
      </c>
      <c r="E596" s="35" t="s">
        <v>1314</v>
      </c>
      <c r="F596" s="34">
        <v>310</v>
      </c>
      <c r="G596" s="34" t="s">
        <v>1</v>
      </c>
      <c r="H596" s="34">
        <v>51.939513376625477</v>
      </c>
      <c r="I596" s="34">
        <v>40.577744825488651</v>
      </c>
      <c r="J596" s="34">
        <v>0</v>
      </c>
      <c r="K596" s="75">
        <f t="shared" si="208"/>
        <v>92.52</v>
      </c>
      <c r="L596" s="76">
        <f t="shared" si="209"/>
        <v>28681.200000000001</v>
      </c>
      <c r="M596" s="77">
        <f t="shared" si="201"/>
        <v>1.0292817413106077E-3</v>
      </c>
    </row>
    <row r="597" spans="2:13" s="72" customFormat="1" ht="54" x14ac:dyDescent="0.2">
      <c r="B597" s="73" t="s">
        <v>776</v>
      </c>
      <c r="C597" s="74" t="s">
        <v>920</v>
      </c>
      <c r="D597" s="74" t="s">
        <v>1174</v>
      </c>
      <c r="E597" s="35" t="s">
        <v>1315</v>
      </c>
      <c r="F597" s="34">
        <v>30</v>
      </c>
      <c r="G597" s="34" t="s">
        <v>1</v>
      </c>
      <c r="H597" s="34">
        <v>35.708415446430017</v>
      </c>
      <c r="I597" s="34">
        <v>29.215976274351828</v>
      </c>
      <c r="J597" s="34">
        <v>0</v>
      </c>
      <c r="K597" s="75">
        <f t="shared" si="208"/>
        <v>64.92</v>
      </c>
      <c r="L597" s="76">
        <f t="shared" si="209"/>
        <v>1947.6</v>
      </c>
      <c r="M597" s="77">
        <f t="shared" si="201"/>
        <v>6.9893488395762366E-5</v>
      </c>
    </row>
    <row r="598" spans="2:13" s="8" customFormat="1" ht="18" x14ac:dyDescent="0.2">
      <c r="B598" s="13"/>
      <c r="C598" s="14"/>
      <c r="D598" s="74"/>
      <c r="E598" s="15"/>
      <c r="F598" s="16"/>
      <c r="G598" s="16"/>
      <c r="H598" s="16">
        <v>0</v>
      </c>
      <c r="I598" s="16">
        <v>0</v>
      </c>
      <c r="J598" s="16">
        <v>0</v>
      </c>
      <c r="K598" s="17"/>
      <c r="L598" s="18"/>
      <c r="M598" s="19">
        <f t="shared" si="201"/>
        <v>0</v>
      </c>
    </row>
    <row r="599" spans="2:13" s="8" customFormat="1" ht="25.5" customHeight="1" x14ac:dyDescent="0.2">
      <c r="B599" s="48" t="s">
        <v>777</v>
      </c>
      <c r="C599" s="49"/>
      <c r="D599" s="49"/>
      <c r="E599" s="70" t="s">
        <v>337</v>
      </c>
      <c r="F599" s="50"/>
      <c r="G599" s="51"/>
      <c r="H599" s="52">
        <v>0</v>
      </c>
      <c r="I599" s="52">
        <v>0</v>
      </c>
      <c r="J599" s="50">
        <v>0</v>
      </c>
      <c r="K599" s="50"/>
      <c r="L599" s="53">
        <f>SUBTOTAL(9,L600:L609)</f>
        <v>48217.85</v>
      </c>
      <c r="M599" s="54">
        <f t="shared" si="201"/>
        <v>1.7303931707966782E-3</v>
      </c>
    </row>
    <row r="600" spans="2:13" s="72" customFormat="1" ht="36" x14ac:dyDescent="0.2">
      <c r="B600" s="73" t="s">
        <v>778</v>
      </c>
      <c r="C600" s="74" t="s">
        <v>920</v>
      </c>
      <c r="D600" s="74" t="s">
        <v>1175</v>
      </c>
      <c r="E600" s="35" t="s">
        <v>1316</v>
      </c>
      <c r="F600" s="34">
        <v>5</v>
      </c>
      <c r="G600" s="34" t="s">
        <v>2</v>
      </c>
      <c r="H600" s="34">
        <v>183.41140661120872</v>
      </c>
      <c r="I600" s="34">
        <v>146.07988137175911</v>
      </c>
      <c r="J600" s="34">
        <v>0</v>
      </c>
      <c r="K600" s="75">
        <f t="shared" ref="K600:K609" si="210">ROUND(+H600+I600+J600,2)</f>
        <v>329.49</v>
      </c>
      <c r="L600" s="76">
        <f t="shared" ref="L600:L609" si="211">ROUND(F600*K600,2)</f>
        <v>1647.45</v>
      </c>
      <c r="M600" s="77">
        <f t="shared" si="201"/>
        <v>5.9122010401313776E-5</v>
      </c>
    </row>
    <row r="601" spans="2:13" s="72" customFormat="1" ht="36" x14ac:dyDescent="0.2">
      <c r="B601" s="73" t="s">
        <v>779</v>
      </c>
      <c r="C601" s="74" t="s">
        <v>920</v>
      </c>
      <c r="D601" s="74" t="s">
        <v>1176</v>
      </c>
      <c r="E601" s="35" t="s">
        <v>1317</v>
      </c>
      <c r="F601" s="34">
        <v>1</v>
      </c>
      <c r="G601" s="34" t="s">
        <v>2</v>
      </c>
      <c r="H601" s="34">
        <v>303.52153129465512</v>
      </c>
      <c r="I601" s="34">
        <v>243.4664689529319</v>
      </c>
      <c r="J601" s="34">
        <v>0</v>
      </c>
      <c r="K601" s="75">
        <f t="shared" si="210"/>
        <v>546.99</v>
      </c>
      <c r="L601" s="76">
        <f t="shared" si="211"/>
        <v>546.99</v>
      </c>
      <c r="M601" s="77">
        <f t="shared" si="201"/>
        <v>1.9629820916819705E-5</v>
      </c>
    </row>
    <row r="602" spans="2:13" s="72" customFormat="1" ht="36" x14ac:dyDescent="0.2">
      <c r="B602" s="73" t="s">
        <v>780</v>
      </c>
      <c r="C602" s="74" t="s">
        <v>920</v>
      </c>
      <c r="D602" s="74" t="s">
        <v>1177</v>
      </c>
      <c r="E602" s="35" t="s">
        <v>1318</v>
      </c>
      <c r="F602" s="34">
        <v>5</v>
      </c>
      <c r="G602" s="34" t="s">
        <v>2</v>
      </c>
      <c r="H602" s="34">
        <v>478.81738894076608</v>
      </c>
      <c r="I602" s="34">
        <v>383.05391115261284</v>
      </c>
      <c r="J602" s="34">
        <v>0</v>
      </c>
      <c r="K602" s="75">
        <f t="shared" si="210"/>
        <v>861.87</v>
      </c>
      <c r="L602" s="76">
        <f t="shared" si="211"/>
        <v>4309.3500000000004</v>
      </c>
      <c r="M602" s="77">
        <f t="shared" si="201"/>
        <v>1.5464957086582388E-4</v>
      </c>
    </row>
    <row r="603" spans="2:13" s="72" customFormat="1" ht="36" x14ac:dyDescent="0.2">
      <c r="B603" s="73" t="s">
        <v>781</v>
      </c>
      <c r="C603" s="74" t="s">
        <v>920</v>
      </c>
      <c r="D603" s="74" t="s">
        <v>1761</v>
      </c>
      <c r="E603" s="35" t="s">
        <v>1806</v>
      </c>
      <c r="F603" s="34">
        <v>10</v>
      </c>
      <c r="G603" s="34" t="s">
        <v>2</v>
      </c>
      <c r="H603" s="34">
        <v>595.68129403817352</v>
      </c>
      <c r="I603" s="34">
        <v>451.22452245943379</v>
      </c>
      <c r="J603" s="34">
        <v>0</v>
      </c>
      <c r="K603" s="75">
        <f t="shared" ref="K603" si="212">ROUND(+H603+I603+J603,2)</f>
        <v>1046.9100000000001</v>
      </c>
      <c r="L603" s="76">
        <f t="shared" ref="L603" si="213">ROUND(F603*K603,2)</f>
        <v>10469.1</v>
      </c>
      <c r="M603" s="77">
        <f t="shared" si="201"/>
        <v>3.757044153645902E-4</v>
      </c>
    </row>
    <row r="604" spans="2:13" s="72" customFormat="1" ht="36" x14ac:dyDescent="0.2">
      <c r="B604" s="73" t="s">
        <v>782</v>
      </c>
      <c r="C604" s="74" t="s">
        <v>920</v>
      </c>
      <c r="D604" s="74" t="s">
        <v>1178</v>
      </c>
      <c r="E604" s="35" t="s">
        <v>1319</v>
      </c>
      <c r="F604" s="34">
        <v>3</v>
      </c>
      <c r="G604" s="34" t="s">
        <v>2</v>
      </c>
      <c r="H604" s="34">
        <v>874.85617843753539</v>
      </c>
      <c r="I604" s="34">
        <v>699.56032079142426</v>
      </c>
      <c r="J604" s="34">
        <v>0</v>
      </c>
      <c r="K604" s="75">
        <f t="shared" si="210"/>
        <v>1574.42</v>
      </c>
      <c r="L604" s="76">
        <f t="shared" si="211"/>
        <v>4723.26</v>
      </c>
      <c r="M604" s="77">
        <f t="shared" si="201"/>
        <v>1.6950355206416543E-4</v>
      </c>
    </row>
    <row r="605" spans="2:13" s="72" customFormat="1" ht="54" x14ac:dyDescent="0.2">
      <c r="B605" s="73" t="s">
        <v>783</v>
      </c>
      <c r="C605" s="74" t="s">
        <v>920</v>
      </c>
      <c r="D605" s="74" t="s">
        <v>1179</v>
      </c>
      <c r="E605" s="35" t="s">
        <v>1320</v>
      </c>
      <c r="F605" s="34">
        <v>4</v>
      </c>
      <c r="G605" s="34" t="s">
        <v>2</v>
      </c>
      <c r="H605" s="34">
        <v>1009.5742912581577</v>
      </c>
      <c r="I605" s="34">
        <v>808.30867692373397</v>
      </c>
      <c r="J605" s="34">
        <v>0</v>
      </c>
      <c r="K605" s="75">
        <f t="shared" si="210"/>
        <v>1817.88</v>
      </c>
      <c r="L605" s="76">
        <f t="shared" si="211"/>
        <v>7271.52</v>
      </c>
      <c r="M605" s="77">
        <f t="shared" si="201"/>
        <v>2.6095291576276136E-4</v>
      </c>
    </row>
    <row r="606" spans="2:13" s="72" customFormat="1" ht="54" x14ac:dyDescent="0.2">
      <c r="B606" s="73" t="s">
        <v>784</v>
      </c>
      <c r="C606" s="74" t="s">
        <v>920</v>
      </c>
      <c r="D606" s="74" t="s">
        <v>1180</v>
      </c>
      <c r="E606" s="35" t="s">
        <v>1321</v>
      </c>
      <c r="F606" s="34">
        <v>31</v>
      </c>
      <c r="G606" s="34" t="s">
        <v>2</v>
      </c>
      <c r="H606" s="34">
        <v>152.57232054383732</v>
      </c>
      <c r="I606" s="34">
        <v>121.73323447646595</v>
      </c>
      <c r="J606" s="34">
        <v>0</v>
      </c>
      <c r="K606" s="75">
        <f t="shared" si="210"/>
        <v>274.31</v>
      </c>
      <c r="L606" s="76">
        <f t="shared" si="211"/>
        <v>8503.61</v>
      </c>
      <c r="M606" s="77">
        <f t="shared" si="201"/>
        <v>3.0516890884015654E-4</v>
      </c>
    </row>
    <row r="607" spans="2:13" s="72" customFormat="1" ht="54" x14ac:dyDescent="0.2">
      <c r="B607" s="73" t="s">
        <v>785</v>
      </c>
      <c r="C607" s="74" t="s">
        <v>920</v>
      </c>
      <c r="D607" s="74" t="s">
        <v>1181</v>
      </c>
      <c r="E607" s="35" t="s">
        <v>1322</v>
      </c>
      <c r="F607" s="34">
        <v>3</v>
      </c>
      <c r="G607" s="34" t="s">
        <v>2</v>
      </c>
      <c r="H607" s="34">
        <v>245.08957874595148</v>
      </c>
      <c r="I607" s="34">
        <v>196.39628495536502</v>
      </c>
      <c r="J607" s="34">
        <v>0</v>
      </c>
      <c r="K607" s="75">
        <f t="shared" si="210"/>
        <v>441.49</v>
      </c>
      <c r="L607" s="76">
        <f t="shared" si="211"/>
        <v>1324.47</v>
      </c>
      <c r="M607" s="77">
        <f t="shared" ref="M607:M638" si="214">+L607/$L$851</f>
        <v>4.7531232581400383E-5</v>
      </c>
    </row>
    <row r="608" spans="2:13" s="72" customFormat="1" ht="54" x14ac:dyDescent="0.2">
      <c r="B608" s="73" t="s">
        <v>786</v>
      </c>
      <c r="C608" s="74" t="s">
        <v>920</v>
      </c>
      <c r="D608" s="74" t="s">
        <v>1182</v>
      </c>
      <c r="E608" s="35" t="s">
        <v>1323</v>
      </c>
      <c r="F608" s="34">
        <v>9</v>
      </c>
      <c r="G608" s="34" t="s">
        <v>2</v>
      </c>
      <c r="H608" s="34">
        <v>249.95890812501008</v>
      </c>
      <c r="I608" s="34">
        <v>199.64250454140421</v>
      </c>
      <c r="J608" s="34">
        <v>0</v>
      </c>
      <c r="K608" s="75">
        <f t="shared" si="210"/>
        <v>449.6</v>
      </c>
      <c r="L608" s="76">
        <f t="shared" si="211"/>
        <v>4046.4</v>
      </c>
      <c r="M608" s="77">
        <f t="shared" si="214"/>
        <v>1.4521308864480018E-4</v>
      </c>
    </row>
    <row r="609" spans="2:13" s="72" customFormat="1" ht="54" x14ac:dyDescent="0.2">
      <c r="B609" s="73" t="s">
        <v>1813</v>
      </c>
      <c r="C609" s="74" t="s">
        <v>920</v>
      </c>
      <c r="D609" s="74" t="s">
        <v>1183</v>
      </c>
      <c r="E609" s="35" t="s">
        <v>1324</v>
      </c>
      <c r="F609" s="34">
        <v>9</v>
      </c>
      <c r="G609" s="34" t="s">
        <v>2</v>
      </c>
      <c r="H609" s="34">
        <v>331.11439777598747</v>
      </c>
      <c r="I609" s="34">
        <v>266.19000605520557</v>
      </c>
      <c r="J609" s="34">
        <v>0</v>
      </c>
      <c r="K609" s="75">
        <f t="shared" si="210"/>
        <v>597.29999999999995</v>
      </c>
      <c r="L609" s="76">
        <f t="shared" si="211"/>
        <v>5375.7</v>
      </c>
      <c r="M609" s="77">
        <f t="shared" si="214"/>
        <v>1.9291765535484686E-4</v>
      </c>
    </row>
    <row r="610" spans="2:13" s="8" customFormat="1" ht="18" x14ac:dyDescent="0.2">
      <c r="B610" s="13"/>
      <c r="C610" s="14"/>
      <c r="D610" s="14"/>
      <c r="E610" s="15"/>
      <c r="F610" s="16"/>
      <c r="G610" s="16"/>
      <c r="H610" s="16">
        <v>0</v>
      </c>
      <c r="I610" s="16">
        <v>0</v>
      </c>
      <c r="J610" s="16">
        <v>0</v>
      </c>
      <c r="K610" s="17"/>
      <c r="L610" s="18"/>
      <c r="M610" s="19">
        <f t="shared" si="214"/>
        <v>0</v>
      </c>
    </row>
    <row r="611" spans="2:13" s="8" customFormat="1" ht="25.5" customHeight="1" x14ac:dyDescent="0.2">
      <c r="B611" s="48" t="s">
        <v>787</v>
      </c>
      <c r="C611" s="49"/>
      <c r="D611" s="49"/>
      <c r="E611" s="70" t="s">
        <v>338</v>
      </c>
      <c r="F611" s="50"/>
      <c r="G611" s="51"/>
      <c r="H611" s="52">
        <v>0</v>
      </c>
      <c r="I611" s="52">
        <v>0</v>
      </c>
      <c r="J611" s="50">
        <v>0</v>
      </c>
      <c r="K611" s="50"/>
      <c r="L611" s="53">
        <f>SUBTOTAL(9,L612:L628)</f>
        <v>49168.78</v>
      </c>
      <c r="M611" s="54">
        <f t="shared" si="214"/>
        <v>1.7645191796897683E-3</v>
      </c>
    </row>
    <row r="612" spans="2:13" s="72" customFormat="1" ht="36" x14ac:dyDescent="0.2">
      <c r="B612" s="73" t="s">
        <v>788</v>
      </c>
      <c r="C612" s="74" t="s">
        <v>920</v>
      </c>
      <c r="D612" s="74" t="s">
        <v>1184</v>
      </c>
      <c r="E612" s="35" t="s">
        <v>1325</v>
      </c>
      <c r="F612" s="34">
        <v>32</v>
      </c>
      <c r="G612" s="34" t="s">
        <v>2</v>
      </c>
      <c r="H612" s="34">
        <v>198.01939474838463</v>
      </c>
      <c r="I612" s="34">
        <v>159.06475971591553</v>
      </c>
      <c r="J612" s="34">
        <v>0</v>
      </c>
      <c r="K612" s="75">
        <f t="shared" ref="K612:K628" si="215">ROUND(+H612+I612+J612,2)</f>
        <v>357.08</v>
      </c>
      <c r="L612" s="76">
        <f t="shared" ref="L612:L628" si="216">ROUND(F612*K612,2)</f>
        <v>11426.56</v>
      </c>
      <c r="M612" s="77">
        <f t="shared" si="214"/>
        <v>4.1006476625769274E-4</v>
      </c>
    </row>
    <row r="613" spans="2:13" s="72" customFormat="1" ht="36" x14ac:dyDescent="0.2">
      <c r="B613" s="73" t="s">
        <v>789</v>
      </c>
      <c r="C613" s="74" t="s">
        <v>920</v>
      </c>
      <c r="D613" s="74" t="s">
        <v>1185</v>
      </c>
      <c r="E613" s="35" t="s">
        <v>1326</v>
      </c>
      <c r="F613" s="34">
        <v>5</v>
      </c>
      <c r="G613" s="34" t="s">
        <v>2</v>
      </c>
      <c r="H613" s="34">
        <v>228.858480815756</v>
      </c>
      <c r="I613" s="34">
        <v>183.41140661120872</v>
      </c>
      <c r="J613" s="34">
        <v>0</v>
      </c>
      <c r="K613" s="75">
        <f t="shared" si="215"/>
        <v>412.27</v>
      </c>
      <c r="L613" s="76">
        <f t="shared" si="216"/>
        <v>2061.35</v>
      </c>
      <c r="M613" s="77">
        <f t="shared" si="214"/>
        <v>7.3975632729823758E-5</v>
      </c>
    </row>
    <row r="614" spans="2:13" s="72" customFormat="1" ht="36" x14ac:dyDescent="0.2">
      <c r="B614" s="73" t="s">
        <v>790</v>
      </c>
      <c r="C614" s="74" t="s">
        <v>920</v>
      </c>
      <c r="D614" s="74" t="s">
        <v>1186</v>
      </c>
      <c r="E614" s="35" t="s">
        <v>1327</v>
      </c>
      <c r="F614" s="34">
        <v>5</v>
      </c>
      <c r="G614" s="34" t="s">
        <v>2</v>
      </c>
      <c r="H614" s="34">
        <v>259.69756688312737</v>
      </c>
      <c r="I614" s="34">
        <v>207.75805350650191</v>
      </c>
      <c r="J614" s="34">
        <v>0</v>
      </c>
      <c r="K614" s="75">
        <f t="shared" si="215"/>
        <v>467.46</v>
      </c>
      <c r="L614" s="76">
        <f t="shared" si="216"/>
        <v>2337.3000000000002</v>
      </c>
      <c r="M614" s="77">
        <f t="shared" si="214"/>
        <v>8.3878645731883029E-5</v>
      </c>
    </row>
    <row r="615" spans="2:13" s="72" customFormat="1" ht="36" x14ac:dyDescent="0.2">
      <c r="B615" s="73" t="s">
        <v>791</v>
      </c>
      <c r="C615" s="74" t="s">
        <v>920</v>
      </c>
      <c r="D615" s="74" t="s">
        <v>1187</v>
      </c>
      <c r="E615" s="35" t="s">
        <v>1328</v>
      </c>
      <c r="F615" s="34">
        <v>2</v>
      </c>
      <c r="G615" s="34" t="s">
        <v>2</v>
      </c>
      <c r="H615" s="34">
        <v>293.78287253653787</v>
      </c>
      <c r="I615" s="34">
        <v>235.35091998783415</v>
      </c>
      <c r="J615" s="34">
        <v>0</v>
      </c>
      <c r="K615" s="75">
        <f t="shared" si="215"/>
        <v>529.13</v>
      </c>
      <c r="L615" s="76">
        <f t="shared" si="216"/>
        <v>1058.26</v>
      </c>
      <c r="M615" s="77">
        <f t="shared" si="214"/>
        <v>3.797775879528624E-5</v>
      </c>
    </row>
    <row r="616" spans="2:13" s="72" customFormat="1" ht="36" x14ac:dyDescent="0.2">
      <c r="B616" s="73" t="s">
        <v>792</v>
      </c>
      <c r="C616" s="74" t="s">
        <v>920</v>
      </c>
      <c r="D616" s="74" t="s">
        <v>1188</v>
      </c>
      <c r="E616" s="35" t="s">
        <v>1329</v>
      </c>
      <c r="F616" s="34">
        <v>2</v>
      </c>
      <c r="G616" s="34" t="s">
        <v>2</v>
      </c>
      <c r="H616" s="34">
        <v>251.58201791802966</v>
      </c>
      <c r="I616" s="34">
        <v>201.2656143344237</v>
      </c>
      <c r="J616" s="34">
        <v>0</v>
      </c>
      <c r="K616" s="75">
        <f t="shared" si="215"/>
        <v>452.85</v>
      </c>
      <c r="L616" s="76">
        <f t="shared" si="216"/>
        <v>905.7</v>
      </c>
      <c r="M616" s="77">
        <f t="shared" si="214"/>
        <v>3.2502840644917834E-5</v>
      </c>
    </row>
    <row r="617" spans="2:13" s="72" customFormat="1" ht="36" x14ac:dyDescent="0.2">
      <c r="B617" s="73" t="s">
        <v>793</v>
      </c>
      <c r="C617" s="74" t="s">
        <v>920</v>
      </c>
      <c r="D617" s="74" t="s">
        <v>1189</v>
      </c>
      <c r="E617" s="35" t="s">
        <v>1330</v>
      </c>
      <c r="F617" s="34">
        <v>3</v>
      </c>
      <c r="G617" s="34" t="s">
        <v>2</v>
      </c>
      <c r="H617" s="34">
        <v>288.91354315747918</v>
      </c>
      <c r="I617" s="34">
        <v>230.48159060877549</v>
      </c>
      <c r="J617" s="34">
        <v>0</v>
      </c>
      <c r="K617" s="75">
        <f t="shared" si="215"/>
        <v>519.4</v>
      </c>
      <c r="L617" s="76">
        <f t="shared" si="216"/>
        <v>1558.2</v>
      </c>
      <c r="M617" s="77">
        <f t="shared" si="214"/>
        <v>5.5919097154588686E-5</v>
      </c>
    </row>
    <row r="618" spans="2:13" s="72" customFormat="1" ht="36" x14ac:dyDescent="0.2">
      <c r="B618" s="73" t="s">
        <v>794</v>
      </c>
      <c r="C618" s="74" t="s">
        <v>920</v>
      </c>
      <c r="D618" s="74" t="s">
        <v>1190</v>
      </c>
      <c r="E618" s="35" t="s">
        <v>1331</v>
      </c>
      <c r="F618" s="34">
        <v>1</v>
      </c>
      <c r="G618" s="34" t="s">
        <v>2</v>
      </c>
      <c r="H618" s="34">
        <v>322.99884881088968</v>
      </c>
      <c r="I618" s="34">
        <v>259.69756688312737</v>
      </c>
      <c r="J618" s="34">
        <v>0</v>
      </c>
      <c r="K618" s="75">
        <f t="shared" si="215"/>
        <v>582.70000000000005</v>
      </c>
      <c r="L618" s="76">
        <f t="shared" si="216"/>
        <v>582.70000000000005</v>
      </c>
      <c r="M618" s="77">
        <f t="shared" si="214"/>
        <v>2.0911345085341311E-5</v>
      </c>
    </row>
    <row r="619" spans="2:13" s="72" customFormat="1" ht="36" x14ac:dyDescent="0.2">
      <c r="B619" s="73" t="s">
        <v>795</v>
      </c>
      <c r="C619" s="74" t="s">
        <v>920</v>
      </c>
      <c r="D619" s="74" t="s">
        <v>1191</v>
      </c>
      <c r="E619" s="35" t="s">
        <v>1332</v>
      </c>
      <c r="F619" s="34">
        <v>2</v>
      </c>
      <c r="G619" s="34" t="s">
        <v>2</v>
      </c>
      <c r="H619" s="34">
        <v>350.59171529222198</v>
      </c>
      <c r="I619" s="34">
        <v>280.79799419238145</v>
      </c>
      <c r="J619" s="34">
        <v>0</v>
      </c>
      <c r="K619" s="75">
        <f t="shared" si="215"/>
        <v>631.39</v>
      </c>
      <c r="L619" s="76">
        <f t="shared" si="216"/>
        <v>1262.78</v>
      </c>
      <c r="M619" s="77">
        <f t="shared" si="214"/>
        <v>4.5317364590470736E-5</v>
      </c>
    </row>
    <row r="620" spans="2:13" s="72" customFormat="1" ht="36" x14ac:dyDescent="0.2">
      <c r="B620" s="73" t="s">
        <v>796</v>
      </c>
      <c r="C620" s="74" t="s">
        <v>920</v>
      </c>
      <c r="D620" s="74" t="s">
        <v>1192</v>
      </c>
      <c r="E620" s="35" t="s">
        <v>1333</v>
      </c>
      <c r="F620" s="34">
        <v>1</v>
      </c>
      <c r="G620" s="34" t="s">
        <v>2</v>
      </c>
      <c r="H620" s="34">
        <v>433.37031473621875</v>
      </c>
      <c r="I620" s="34">
        <v>347.34549570618287</v>
      </c>
      <c r="J620" s="34">
        <v>0</v>
      </c>
      <c r="K620" s="75">
        <f t="shared" si="215"/>
        <v>780.72</v>
      </c>
      <c r="L620" s="76">
        <f t="shared" si="216"/>
        <v>780.72</v>
      </c>
      <c r="M620" s="77">
        <f t="shared" si="214"/>
        <v>2.8017685490008008E-5</v>
      </c>
    </row>
    <row r="621" spans="2:13" s="72" customFormat="1" ht="36" x14ac:dyDescent="0.2">
      <c r="B621" s="73" t="s">
        <v>797</v>
      </c>
      <c r="C621" s="74" t="s">
        <v>920</v>
      </c>
      <c r="D621" s="74" t="s">
        <v>1193</v>
      </c>
      <c r="E621" s="35" t="s">
        <v>1334</v>
      </c>
      <c r="F621" s="34">
        <v>1</v>
      </c>
      <c r="G621" s="34" t="s">
        <v>2</v>
      </c>
      <c r="H621" s="34">
        <v>472.32494976868793</v>
      </c>
      <c r="I621" s="34">
        <v>378.18458177355421</v>
      </c>
      <c r="J621" s="34">
        <v>0</v>
      </c>
      <c r="K621" s="75">
        <f t="shared" si="215"/>
        <v>850.51</v>
      </c>
      <c r="L621" s="76">
        <f t="shared" si="216"/>
        <v>850.51</v>
      </c>
      <c r="M621" s="77">
        <f t="shared" si="214"/>
        <v>3.0522238044505979E-5</v>
      </c>
    </row>
    <row r="622" spans="2:13" s="72" customFormat="1" ht="36" x14ac:dyDescent="0.2">
      <c r="B622" s="73" t="s">
        <v>798</v>
      </c>
      <c r="C622" s="74" t="s">
        <v>920</v>
      </c>
      <c r="D622" s="74" t="s">
        <v>1194</v>
      </c>
      <c r="E622" s="35" t="s">
        <v>1335</v>
      </c>
      <c r="F622" s="34">
        <v>2</v>
      </c>
      <c r="G622" s="34" t="s">
        <v>2</v>
      </c>
      <c r="H622" s="34">
        <v>576.2039765219389</v>
      </c>
      <c r="I622" s="34">
        <v>460.96318121755098</v>
      </c>
      <c r="J622" s="34">
        <v>0</v>
      </c>
      <c r="K622" s="75">
        <f t="shared" si="215"/>
        <v>1037.17</v>
      </c>
      <c r="L622" s="76">
        <f t="shared" si="216"/>
        <v>2074.34</v>
      </c>
      <c r="M622" s="77">
        <f t="shared" si="214"/>
        <v>7.4441804641027786E-5</v>
      </c>
    </row>
    <row r="623" spans="2:13" s="72" customFormat="1" ht="36" x14ac:dyDescent="0.2">
      <c r="B623" s="73" t="s">
        <v>799</v>
      </c>
      <c r="C623" s="74" t="s">
        <v>920</v>
      </c>
      <c r="D623" s="74" t="s">
        <v>1195</v>
      </c>
      <c r="E623" s="35" t="s">
        <v>1336</v>
      </c>
      <c r="F623" s="34">
        <v>1</v>
      </c>
      <c r="G623" s="34" t="s">
        <v>2</v>
      </c>
      <c r="H623" s="34">
        <v>517.77202397323515</v>
      </c>
      <c r="I623" s="34">
        <v>413.8929972199843</v>
      </c>
      <c r="J623" s="34">
        <v>0</v>
      </c>
      <c r="K623" s="75">
        <f t="shared" si="215"/>
        <v>931.67</v>
      </c>
      <c r="L623" s="76">
        <f t="shared" si="216"/>
        <v>931.67</v>
      </c>
      <c r="M623" s="77">
        <f t="shared" si="214"/>
        <v>3.3434825597494312E-5</v>
      </c>
    </row>
    <row r="624" spans="2:13" s="72" customFormat="1" ht="36" x14ac:dyDescent="0.2">
      <c r="B624" s="73" t="s">
        <v>800</v>
      </c>
      <c r="C624" s="74" t="s">
        <v>920</v>
      </c>
      <c r="D624" s="74" t="s">
        <v>1196</v>
      </c>
      <c r="E624" s="35" t="s">
        <v>1337</v>
      </c>
      <c r="F624" s="34">
        <v>5</v>
      </c>
      <c r="G624" s="34" t="s">
        <v>2</v>
      </c>
      <c r="H624" s="34">
        <v>839.14776299110542</v>
      </c>
      <c r="I624" s="34">
        <v>670.34434451707261</v>
      </c>
      <c r="J624" s="34">
        <v>0</v>
      </c>
      <c r="K624" s="75">
        <f t="shared" si="215"/>
        <v>1509.49</v>
      </c>
      <c r="L624" s="76">
        <f t="shared" si="216"/>
        <v>7547.45</v>
      </c>
      <c r="M624" s="77">
        <f t="shared" si="214"/>
        <v>2.7085521102515744E-4</v>
      </c>
    </row>
    <row r="625" spans="2:13" s="72" customFormat="1" ht="36" x14ac:dyDescent="0.2">
      <c r="B625" s="73" t="s">
        <v>801</v>
      </c>
      <c r="C625" s="74" t="s">
        <v>920</v>
      </c>
      <c r="D625" s="74" t="s">
        <v>1197</v>
      </c>
      <c r="E625" s="35" t="s">
        <v>1338</v>
      </c>
      <c r="F625" s="34">
        <v>3</v>
      </c>
      <c r="G625" s="34" t="s">
        <v>2</v>
      </c>
      <c r="H625" s="34">
        <v>930.04191140019987</v>
      </c>
      <c r="I625" s="34">
        <v>743.38428520295201</v>
      </c>
      <c r="J625" s="34">
        <v>0</v>
      </c>
      <c r="K625" s="75">
        <f t="shared" si="215"/>
        <v>1673.43</v>
      </c>
      <c r="L625" s="76">
        <f t="shared" si="216"/>
        <v>5020.29</v>
      </c>
      <c r="M625" s="77">
        <f t="shared" si="214"/>
        <v>1.8016306267116546E-4</v>
      </c>
    </row>
    <row r="626" spans="2:13" s="72" customFormat="1" ht="36" x14ac:dyDescent="0.2">
      <c r="B626" s="73" t="s">
        <v>802</v>
      </c>
      <c r="C626" s="74" t="s">
        <v>920</v>
      </c>
      <c r="D626" s="74" t="s">
        <v>1198</v>
      </c>
      <c r="E626" s="35" t="s">
        <v>1339</v>
      </c>
      <c r="F626" s="34">
        <v>2</v>
      </c>
      <c r="G626" s="34" t="s">
        <v>2</v>
      </c>
      <c r="H626" s="34">
        <v>1030.6747185674119</v>
      </c>
      <c r="I626" s="34">
        <v>824.53977485392943</v>
      </c>
      <c r="J626" s="34">
        <v>0</v>
      </c>
      <c r="K626" s="75">
        <f t="shared" si="215"/>
        <v>1855.21</v>
      </c>
      <c r="L626" s="76">
        <f t="shared" si="216"/>
        <v>3710.42</v>
      </c>
      <c r="M626" s="77">
        <f t="shared" si="214"/>
        <v>1.3315578004385122E-4</v>
      </c>
    </row>
    <row r="627" spans="2:13" s="72" customFormat="1" ht="36" x14ac:dyDescent="0.2">
      <c r="B627" s="73" t="s">
        <v>803</v>
      </c>
      <c r="C627" s="74" t="s">
        <v>920</v>
      </c>
      <c r="D627" s="74" t="s">
        <v>1199</v>
      </c>
      <c r="E627" s="35" t="s">
        <v>1340</v>
      </c>
      <c r="F627" s="34">
        <v>2</v>
      </c>
      <c r="G627" s="34" t="s">
        <v>2</v>
      </c>
      <c r="H627" s="34">
        <v>1019.3129500162751</v>
      </c>
      <c r="I627" s="34">
        <v>816.42422588883176</v>
      </c>
      <c r="J627" s="34">
        <v>0</v>
      </c>
      <c r="K627" s="75">
        <f t="shared" si="215"/>
        <v>1835.74</v>
      </c>
      <c r="L627" s="76">
        <f t="shared" si="216"/>
        <v>3671.48</v>
      </c>
      <c r="M627" s="77">
        <f t="shared" si="214"/>
        <v>1.3175834091973384E-4</v>
      </c>
    </row>
    <row r="628" spans="2:13" s="72" customFormat="1" ht="36" x14ac:dyDescent="0.2">
      <c r="B628" s="73" t="s">
        <v>804</v>
      </c>
      <c r="C628" s="74" t="s">
        <v>920</v>
      </c>
      <c r="D628" s="74" t="s">
        <v>1200</v>
      </c>
      <c r="E628" s="35" t="s">
        <v>1341</v>
      </c>
      <c r="F628" s="34">
        <v>1</v>
      </c>
      <c r="G628" s="34" t="s">
        <v>2</v>
      </c>
      <c r="H628" s="34">
        <v>1882.8073599026734</v>
      </c>
      <c r="I628" s="34">
        <v>1506.2458879221385</v>
      </c>
      <c r="J628" s="34">
        <v>0</v>
      </c>
      <c r="K628" s="75">
        <f t="shared" si="215"/>
        <v>3389.05</v>
      </c>
      <c r="L628" s="76">
        <f t="shared" si="216"/>
        <v>3389.05</v>
      </c>
      <c r="M628" s="77">
        <f t="shared" si="214"/>
        <v>1.2162278026681991E-4</v>
      </c>
    </row>
    <row r="629" spans="2:13" s="8" customFormat="1" ht="18" x14ac:dyDescent="0.2">
      <c r="B629" s="13"/>
      <c r="C629" s="14"/>
      <c r="D629" s="14"/>
      <c r="E629" s="15"/>
      <c r="F629" s="16"/>
      <c r="G629" s="16"/>
      <c r="H629" s="16">
        <v>0</v>
      </c>
      <c r="I629" s="16">
        <v>0</v>
      </c>
      <c r="J629" s="16">
        <v>0</v>
      </c>
      <c r="K629" s="17"/>
      <c r="L629" s="18"/>
      <c r="M629" s="19">
        <f t="shared" si="214"/>
        <v>0</v>
      </c>
    </row>
    <row r="630" spans="2:13" s="8" customFormat="1" ht="25.5" customHeight="1" x14ac:dyDescent="0.2">
      <c r="B630" s="48" t="s">
        <v>805</v>
      </c>
      <c r="C630" s="49"/>
      <c r="D630" s="49"/>
      <c r="E630" s="70" t="s">
        <v>339</v>
      </c>
      <c r="F630" s="50"/>
      <c r="G630" s="51"/>
      <c r="H630" s="52">
        <v>0</v>
      </c>
      <c r="I630" s="52">
        <v>0</v>
      </c>
      <c r="J630" s="50">
        <v>0</v>
      </c>
      <c r="K630" s="50"/>
      <c r="L630" s="53">
        <f>SUBTOTAL(9,L631:L643)</f>
        <v>375125.00999999995</v>
      </c>
      <c r="M630" s="54">
        <f t="shared" si="214"/>
        <v>1.3462104915483282E-2</v>
      </c>
    </row>
    <row r="631" spans="2:13" s="72" customFormat="1" ht="54" x14ac:dyDescent="0.2">
      <c r="B631" s="73" t="s">
        <v>806</v>
      </c>
      <c r="C631" s="74" t="s">
        <v>920</v>
      </c>
      <c r="D631" s="74" t="s">
        <v>1201</v>
      </c>
      <c r="E631" s="35" t="s">
        <v>1344</v>
      </c>
      <c r="F631" s="34">
        <v>6</v>
      </c>
      <c r="G631" s="34" t="s">
        <v>2</v>
      </c>
      <c r="H631" s="34">
        <v>571.33464714288027</v>
      </c>
      <c r="I631" s="34">
        <v>457.71696163151199</v>
      </c>
      <c r="J631" s="34">
        <v>0</v>
      </c>
      <c r="K631" s="75">
        <f t="shared" ref="K631:K643" si="217">ROUND(+H631+I631+J631,2)</f>
        <v>1029.05</v>
      </c>
      <c r="L631" s="76">
        <f t="shared" ref="L631:L643" si="218">ROUND(F631*K631,2)</f>
        <v>6174.3</v>
      </c>
      <c r="M631" s="77">
        <f t="shared" si="214"/>
        <v>2.215770001036946E-4</v>
      </c>
    </row>
    <row r="632" spans="2:13" s="72" customFormat="1" ht="54" x14ac:dyDescent="0.2">
      <c r="B632" s="73" t="s">
        <v>807</v>
      </c>
      <c r="C632" s="74" t="s">
        <v>920</v>
      </c>
      <c r="D632" s="74" t="s">
        <v>1202</v>
      </c>
      <c r="E632" s="35" t="s">
        <v>1345</v>
      </c>
      <c r="F632" s="34">
        <v>4</v>
      </c>
      <c r="G632" s="34" t="s">
        <v>2</v>
      </c>
      <c r="H632" s="34">
        <v>691.44477182632681</v>
      </c>
      <c r="I632" s="34">
        <v>553.48043941966512</v>
      </c>
      <c r="J632" s="34">
        <v>0</v>
      </c>
      <c r="K632" s="75">
        <f t="shared" si="217"/>
        <v>1244.93</v>
      </c>
      <c r="L632" s="76">
        <f t="shared" si="218"/>
        <v>4979.72</v>
      </c>
      <c r="M632" s="77">
        <f t="shared" si="214"/>
        <v>1.7870712776450287E-4</v>
      </c>
    </row>
    <row r="633" spans="2:13" s="72" customFormat="1" ht="54" x14ac:dyDescent="0.2">
      <c r="B633" s="73" t="s">
        <v>808</v>
      </c>
      <c r="C633" s="74" t="s">
        <v>920</v>
      </c>
      <c r="D633" s="74" t="s">
        <v>1203</v>
      </c>
      <c r="E633" s="35" t="s">
        <v>1346</v>
      </c>
      <c r="F633" s="34">
        <v>22</v>
      </c>
      <c r="G633" s="34" t="s">
        <v>2</v>
      </c>
      <c r="H633" s="34">
        <v>866.74062947243749</v>
      </c>
      <c r="I633" s="34">
        <v>693.06788161934617</v>
      </c>
      <c r="J633" s="34">
        <v>0</v>
      </c>
      <c r="K633" s="75">
        <f t="shared" si="217"/>
        <v>1559.81</v>
      </c>
      <c r="L633" s="76">
        <f t="shared" si="218"/>
        <v>34315.82</v>
      </c>
      <c r="M633" s="77">
        <f t="shared" si="214"/>
        <v>1.2314912543443571E-3</v>
      </c>
    </row>
    <row r="634" spans="2:13" s="72" customFormat="1" ht="54" x14ac:dyDescent="0.2">
      <c r="B634" s="73" t="s">
        <v>809</v>
      </c>
      <c r="C634" s="74" t="s">
        <v>920</v>
      </c>
      <c r="D634" s="74" t="s">
        <v>1204</v>
      </c>
      <c r="E634" s="35" t="s">
        <v>1342</v>
      </c>
      <c r="F634" s="34">
        <v>26</v>
      </c>
      <c r="G634" s="34" t="s">
        <v>2</v>
      </c>
      <c r="H634" s="34">
        <v>1029.0516087743922</v>
      </c>
      <c r="I634" s="34">
        <v>824.53977485392943</v>
      </c>
      <c r="J634" s="34">
        <v>0</v>
      </c>
      <c r="K634" s="75">
        <f t="shared" si="217"/>
        <v>1853.59</v>
      </c>
      <c r="L634" s="76">
        <f t="shared" si="218"/>
        <v>48193.34</v>
      </c>
      <c r="M634" s="77">
        <f t="shared" si="214"/>
        <v>1.7295135808395102E-3</v>
      </c>
    </row>
    <row r="635" spans="2:13" s="72" customFormat="1" ht="54" x14ac:dyDescent="0.2">
      <c r="B635" s="73" t="s">
        <v>810</v>
      </c>
      <c r="C635" s="74" t="s">
        <v>920</v>
      </c>
      <c r="D635" s="74" t="s">
        <v>1205</v>
      </c>
      <c r="E635" s="35" t="s">
        <v>1343</v>
      </c>
      <c r="F635" s="34">
        <v>2</v>
      </c>
      <c r="G635" s="34" t="s">
        <v>2</v>
      </c>
      <c r="H635" s="34">
        <v>335.98372715504604</v>
      </c>
      <c r="I635" s="34">
        <v>269.43622564124462</v>
      </c>
      <c r="J635" s="34">
        <v>0</v>
      </c>
      <c r="K635" s="75">
        <f t="shared" si="217"/>
        <v>605.41999999999996</v>
      </c>
      <c r="L635" s="76">
        <f t="shared" si="218"/>
        <v>1210.8399999999999</v>
      </c>
      <c r="M635" s="77">
        <f t="shared" si="214"/>
        <v>4.3453394685317773E-5</v>
      </c>
    </row>
    <row r="636" spans="2:13" s="72" customFormat="1" ht="54" x14ac:dyDescent="0.2">
      <c r="B636" s="73" t="s">
        <v>811</v>
      </c>
      <c r="C636" s="74" t="s">
        <v>920</v>
      </c>
      <c r="D636" s="74" t="s">
        <v>1206</v>
      </c>
      <c r="E636" s="35" t="s">
        <v>1347</v>
      </c>
      <c r="F636" s="34">
        <v>1</v>
      </c>
      <c r="G636" s="34" t="s">
        <v>2</v>
      </c>
      <c r="H636" s="34">
        <v>5193.9513376625482</v>
      </c>
      <c r="I636" s="34">
        <v>4155.1610701300378</v>
      </c>
      <c r="J636" s="34">
        <v>0</v>
      </c>
      <c r="K636" s="75">
        <f t="shared" si="217"/>
        <v>9349.11</v>
      </c>
      <c r="L636" s="76">
        <f t="shared" si="218"/>
        <v>9349.11</v>
      </c>
      <c r="M636" s="77">
        <f t="shared" si="214"/>
        <v>3.3551135309904803E-4</v>
      </c>
    </row>
    <row r="637" spans="2:13" s="72" customFormat="1" ht="54" x14ac:dyDescent="0.2">
      <c r="B637" s="73" t="s">
        <v>812</v>
      </c>
      <c r="C637" s="74" t="s">
        <v>920</v>
      </c>
      <c r="D637" s="74" t="s">
        <v>1207</v>
      </c>
      <c r="E637" s="35" t="s">
        <v>1348</v>
      </c>
      <c r="F637" s="34">
        <v>4</v>
      </c>
      <c r="G637" s="34" t="s">
        <v>2</v>
      </c>
      <c r="H637" s="34">
        <v>4179.5077170253307</v>
      </c>
      <c r="I637" s="34">
        <v>3343.6061736202646</v>
      </c>
      <c r="J637" s="34">
        <v>0</v>
      </c>
      <c r="K637" s="75">
        <f t="shared" si="217"/>
        <v>7523.11</v>
      </c>
      <c r="L637" s="76">
        <f t="shared" si="218"/>
        <v>30092.44</v>
      </c>
      <c r="M637" s="77">
        <f t="shared" si="214"/>
        <v>1.0799268874205049E-3</v>
      </c>
    </row>
    <row r="638" spans="2:13" s="72" customFormat="1" ht="54" x14ac:dyDescent="0.2">
      <c r="B638" s="73" t="s">
        <v>813</v>
      </c>
      <c r="C638" s="74" t="s">
        <v>920</v>
      </c>
      <c r="D638" s="74" t="s">
        <v>1208</v>
      </c>
      <c r="E638" s="35" t="s">
        <v>1349</v>
      </c>
      <c r="F638" s="34">
        <v>1</v>
      </c>
      <c r="G638" s="34" t="s">
        <v>2</v>
      </c>
      <c r="H638" s="34">
        <v>5219.9210943508606</v>
      </c>
      <c r="I638" s="34">
        <v>4174.6383876462723</v>
      </c>
      <c r="J638" s="34">
        <v>0</v>
      </c>
      <c r="K638" s="75">
        <f t="shared" si="217"/>
        <v>9394.56</v>
      </c>
      <c r="L638" s="76">
        <f t="shared" si="218"/>
        <v>9394.56</v>
      </c>
      <c r="M638" s="77">
        <f t="shared" si="214"/>
        <v>3.3714241648351474E-4</v>
      </c>
    </row>
    <row r="639" spans="2:13" s="72" customFormat="1" ht="54" x14ac:dyDescent="0.2">
      <c r="B639" s="73" t="s">
        <v>814</v>
      </c>
      <c r="C639" s="74" t="s">
        <v>920</v>
      </c>
      <c r="D639" s="74" t="s">
        <v>1209</v>
      </c>
      <c r="E639" s="35" t="s">
        <v>1350</v>
      </c>
      <c r="F639" s="34">
        <v>2</v>
      </c>
      <c r="G639" s="34" t="s">
        <v>2</v>
      </c>
      <c r="H639" s="34">
        <v>6265.2038010554488</v>
      </c>
      <c r="I639" s="34">
        <v>5031.6403583605925</v>
      </c>
      <c r="J639" s="34">
        <v>0</v>
      </c>
      <c r="K639" s="75">
        <f t="shared" si="217"/>
        <v>11296.84</v>
      </c>
      <c r="L639" s="76">
        <f t="shared" si="218"/>
        <v>22593.68</v>
      </c>
      <c r="M639" s="77">
        <f t="shared" ref="M639:M670" si="219">+L639/$L$851</f>
        <v>8.1081901360524145E-4</v>
      </c>
    </row>
    <row r="640" spans="2:13" s="72" customFormat="1" ht="54" x14ac:dyDescent="0.2">
      <c r="B640" s="73" t="s">
        <v>815</v>
      </c>
      <c r="C640" s="74" t="s">
        <v>920</v>
      </c>
      <c r="D640" s="74" t="s">
        <v>1210</v>
      </c>
      <c r="E640" s="35" t="s">
        <v>1351</v>
      </c>
      <c r="F640" s="34">
        <v>12</v>
      </c>
      <c r="G640" s="34" t="s">
        <v>2</v>
      </c>
      <c r="H640" s="34">
        <v>7303.9940685879574</v>
      </c>
      <c r="I640" s="34">
        <v>5843.1952548703657</v>
      </c>
      <c r="J640" s="34">
        <v>0</v>
      </c>
      <c r="K640" s="75">
        <f t="shared" si="217"/>
        <v>13147.19</v>
      </c>
      <c r="L640" s="76">
        <f t="shared" si="218"/>
        <v>157766.28</v>
      </c>
      <c r="M640" s="77">
        <f t="shared" si="219"/>
        <v>5.6617558330368644E-3</v>
      </c>
    </row>
    <row r="641" spans="2:16" s="72" customFormat="1" ht="54" x14ac:dyDescent="0.2">
      <c r="B641" s="73" t="s">
        <v>816</v>
      </c>
      <c r="C641" s="74" t="s">
        <v>920</v>
      </c>
      <c r="D641" s="74" t="s">
        <v>1211</v>
      </c>
      <c r="E641" s="35" t="s">
        <v>1352</v>
      </c>
      <c r="F641" s="34">
        <v>1</v>
      </c>
      <c r="G641" s="34" t="s">
        <v>2</v>
      </c>
      <c r="H641" s="34">
        <v>7617.2542586407299</v>
      </c>
      <c r="I641" s="34">
        <v>6093.1541629953754</v>
      </c>
      <c r="J641" s="34">
        <v>0</v>
      </c>
      <c r="K641" s="75">
        <f t="shared" si="217"/>
        <v>13710.41</v>
      </c>
      <c r="L641" s="76">
        <f t="shared" si="218"/>
        <v>13710.41</v>
      </c>
      <c r="M641" s="77">
        <f t="shared" si="219"/>
        <v>4.9202525273985638E-4</v>
      </c>
    </row>
    <row r="642" spans="2:16" s="72" customFormat="1" ht="54" x14ac:dyDescent="0.2">
      <c r="B642" s="73" t="s">
        <v>817</v>
      </c>
      <c r="C642" s="74" t="s">
        <v>920</v>
      </c>
      <c r="D642" s="74" t="s">
        <v>1212</v>
      </c>
      <c r="E642" s="35" t="s">
        <v>1353</v>
      </c>
      <c r="F642" s="34">
        <v>1</v>
      </c>
      <c r="G642" s="34" t="s">
        <v>2</v>
      </c>
      <c r="H642" s="34">
        <v>11485.124895406308</v>
      </c>
      <c r="I642" s="34">
        <v>9186.8014284906312</v>
      </c>
      <c r="J642" s="34">
        <v>0</v>
      </c>
      <c r="K642" s="75">
        <f t="shared" si="217"/>
        <v>20671.93</v>
      </c>
      <c r="L642" s="76">
        <f t="shared" si="218"/>
        <v>20671.93</v>
      </c>
      <c r="M642" s="77">
        <f t="shared" si="219"/>
        <v>7.4185320372407678E-4</v>
      </c>
    </row>
    <row r="643" spans="2:16" s="72" customFormat="1" ht="54" x14ac:dyDescent="0.2">
      <c r="B643" s="73" t="s">
        <v>818</v>
      </c>
      <c r="C643" s="74" t="s">
        <v>920</v>
      </c>
      <c r="D643" s="74" t="s">
        <v>1213</v>
      </c>
      <c r="E643" s="35" t="s">
        <v>1354</v>
      </c>
      <c r="F643" s="34">
        <v>1</v>
      </c>
      <c r="G643" s="34" t="s">
        <v>2</v>
      </c>
      <c r="H643" s="34">
        <v>9263.0875887625498</v>
      </c>
      <c r="I643" s="34">
        <v>7409.4962051342281</v>
      </c>
      <c r="J643" s="34">
        <v>0</v>
      </c>
      <c r="K643" s="75">
        <f t="shared" si="217"/>
        <v>16672.580000000002</v>
      </c>
      <c r="L643" s="76">
        <f t="shared" si="218"/>
        <v>16672.580000000002</v>
      </c>
      <c r="M643" s="77">
        <f t="shared" si="219"/>
        <v>5.9832859763679397E-4</v>
      </c>
    </row>
    <row r="644" spans="2:16" s="8" customFormat="1" ht="18" x14ac:dyDescent="0.2">
      <c r="B644" s="13"/>
      <c r="C644" s="14"/>
      <c r="D644" s="14"/>
      <c r="E644" s="15"/>
      <c r="F644" s="16"/>
      <c r="G644" s="16"/>
      <c r="H644" s="16">
        <v>0</v>
      </c>
      <c r="I644" s="16">
        <v>0</v>
      </c>
      <c r="J644" s="16">
        <v>0</v>
      </c>
      <c r="K644" s="17"/>
      <c r="L644" s="18"/>
      <c r="M644" s="19">
        <f t="shared" si="219"/>
        <v>0</v>
      </c>
    </row>
    <row r="645" spans="2:16" s="8" customFormat="1" ht="25.5" customHeight="1" x14ac:dyDescent="0.2">
      <c r="B645" s="48" t="s">
        <v>819</v>
      </c>
      <c r="C645" s="49"/>
      <c r="D645" s="49"/>
      <c r="E645" s="70" t="s">
        <v>340</v>
      </c>
      <c r="F645" s="50"/>
      <c r="G645" s="51"/>
      <c r="H645" s="52">
        <v>0</v>
      </c>
      <c r="I645" s="52">
        <v>0</v>
      </c>
      <c r="J645" s="50">
        <v>0</v>
      </c>
      <c r="K645" s="50"/>
      <c r="L645" s="53">
        <f>SUBTOTAL(9,L646:L650)</f>
        <v>486829.38</v>
      </c>
      <c r="M645" s="54">
        <f t="shared" si="219"/>
        <v>1.7470837760190074E-2</v>
      </c>
    </row>
    <row r="646" spans="2:16" s="72" customFormat="1" ht="36" x14ac:dyDescent="0.2">
      <c r="B646" s="73" t="s">
        <v>820</v>
      </c>
      <c r="C646" s="74" t="s">
        <v>920</v>
      </c>
      <c r="D646" s="74" t="s">
        <v>1214</v>
      </c>
      <c r="E646" s="35" t="s">
        <v>344</v>
      </c>
      <c r="F646" s="34">
        <v>290</v>
      </c>
      <c r="G646" s="34" t="s">
        <v>0</v>
      </c>
      <c r="H646" s="34">
        <v>35.708415446430017</v>
      </c>
      <c r="I646" s="34">
        <v>32.462195860390921</v>
      </c>
      <c r="J646" s="34">
        <v>0</v>
      </c>
      <c r="K646" s="75">
        <f t="shared" ref="K646:K650" si="220">ROUND(+H646+I646+J646,2)</f>
        <v>68.17</v>
      </c>
      <c r="L646" s="76">
        <f t="shared" ref="L646:L650" si="221">ROUND(F646*K646,2)</f>
        <v>19769.3</v>
      </c>
      <c r="M646" s="77">
        <f t="shared" si="219"/>
        <v>7.0946053611744967E-4</v>
      </c>
    </row>
    <row r="647" spans="2:16" s="72" customFormat="1" ht="36" x14ac:dyDescent="0.2">
      <c r="B647" s="73" t="s">
        <v>821</v>
      </c>
      <c r="C647" s="74" t="s">
        <v>920</v>
      </c>
      <c r="D647" s="74" t="s">
        <v>1215</v>
      </c>
      <c r="E647" s="35" t="s">
        <v>346</v>
      </c>
      <c r="F647" s="34">
        <v>2590</v>
      </c>
      <c r="G647" s="34" t="s">
        <v>0</v>
      </c>
      <c r="H647" s="34">
        <v>35.70841544643001</v>
      </c>
      <c r="I647" s="34">
        <v>32.462195860390921</v>
      </c>
      <c r="J647" s="34">
        <v>0</v>
      </c>
      <c r="K647" s="75">
        <f t="shared" si="220"/>
        <v>68.17</v>
      </c>
      <c r="L647" s="76">
        <f t="shared" si="221"/>
        <v>176560.3</v>
      </c>
      <c r="M647" s="77">
        <f t="shared" si="219"/>
        <v>6.3362165122213604E-3</v>
      </c>
    </row>
    <row r="648" spans="2:16" s="72" customFormat="1" ht="36" x14ac:dyDescent="0.2">
      <c r="B648" s="73" t="s">
        <v>822</v>
      </c>
      <c r="C648" s="74" t="s">
        <v>920</v>
      </c>
      <c r="D648" s="74" t="s">
        <v>1216</v>
      </c>
      <c r="E648" s="35" t="s">
        <v>345</v>
      </c>
      <c r="F648" s="34">
        <v>3220</v>
      </c>
      <c r="G648" s="34" t="s">
        <v>0</v>
      </c>
      <c r="H648" s="34">
        <v>35.708415446430017</v>
      </c>
      <c r="I648" s="34">
        <v>32.462195860390921</v>
      </c>
      <c r="J648" s="34">
        <v>0</v>
      </c>
      <c r="K648" s="75">
        <f t="shared" si="220"/>
        <v>68.17</v>
      </c>
      <c r="L648" s="76">
        <f t="shared" si="221"/>
        <v>219507.4</v>
      </c>
      <c r="M648" s="77">
        <f t="shared" si="219"/>
        <v>7.8774583665454749E-3</v>
      </c>
    </row>
    <row r="649" spans="2:16" s="72" customFormat="1" ht="36" x14ac:dyDescent="0.2">
      <c r="B649" s="73" t="s">
        <v>823</v>
      </c>
      <c r="C649" s="74" t="s">
        <v>920</v>
      </c>
      <c r="D649" s="74" t="s">
        <v>1217</v>
      </c>
      <c r="E649" s="35" t="s">
        <v>347</v>
      </c>
      <c r="F649" s="34">
        <v>930</v>
      </c>
      <c r="G649" s="34" t="s">
        <v>13</v>
      </c>
      <c r="H649" s="34">
        <v>29.215976274351828</v>
      </c>
      <c r="I649" s="34">
        <v>24.34664689529319</v>
      </c>
      <c r="J649" s="34">
        <v>0</v>
      </c>
      <c r="K649" s="75">
        <f t="shared" si="220"/>
        <v>53.56</v>
      </c>
      <c r="L649" s="76">
        <f t="shared" si="221"/>
        <v>49810.8</v>
      </c>
      <c r="M649" s="77">
        <f t="shared" si="219"/>
        <v>1.7875593406159582E-3</v>
      </c>
    </row>
    <row r="650" spans="2:16" s="72" customFormat="1" ht="36" x14ac:dyDescent="0.2">
      <c r="B650" s="73" t="s">
        <v>824</v>
      </c>
      <c r="C650" s="74" t="s">
        <v>920</v>
      </c>
      <c r="D650" s="74" t="s">
        <v>1218</v>
      </c>
      <c r="E650" s="35" t="s">
        <v>348</v>
      </c>
      <c r="F650" s="34">
        <v>1</v>
      </c>
      <c r="G650" s="34" t="s">
        <v>1296</v>
      </c>
      <c r="H650" s="34">
        <v>11767.545999391712</v>
      </c>
      <c r="I650" s="34">
        <v>9414.0367995133674</v>
      </c>
      <c r="J650" s="34">
        <v>0</v>
      </c>
      <c r="K650" s="75">
        <f t="shared" si="220"/>
        <v>21181.58</v>
      </c>
      <c r="L650" s="76">
        <f t="shared" si="221"/>
        <v>21181.58</v>
      </c>
      <c r="M650" s="77">
        <f t="shared" si="219"/>
        <v>7.601430046898297E-4</v>
      </c>
    </row>
    <row r="651" spans="2:16" s="8" customFormat="1" ht="18" x14ac:dyDescent="0.2">
      <c r="B651" s="13"/>
      <c r="C651" s="14"/>
      <c r="D651" s="14"/>
      <c r="E651" s="15"/>
      <c r="F651" s="16"/>
      <c r="G651" s="16"/>
      <c r="H651" s="16">
        <v>0</v>
      </c>
      <c r="I651" s="16">
        <v>0</v>
      </c>
      <c r="J651" s="16">
        <v>0</v>
      </c>
      <c r="K651" s="17"/>
      <c r="L651" s="18"/>
      <c r="M651" s="19">
        <f t="shared" si="219"/>
        <v>0</v>
      </c>
    </row>
    <row r="652" spans="2:16" s="8" customFormat="1" ht="25.5" customHeight="1" x14ac:dyDescent="0.2">
      <c r="B652" s="48" t="s">
        <v>825</v>
      </c>
      <c r="C652" s="49"/>
      <c r="D652" s="49"/>
      <c r="E652" s="70" t="s">
        <v>268</v>
      </c>
      <c r="F652" s="50"/>
      <c r="G652" s="51"/>
      <c r="H652" s="52">
        <v>0</v>
      </c>
      <c r="I652" s="52">
        <v>0</v>
      </c>
      <c r="J652" s="50">
        <v>0</v>
      </c>
      <c r="K652" s="50"/>
      <c r="L652" s="53">
        <f>SUBTOTAL(9,L653:L679)</f>
        <v>1752492.2699999998</v>
      </c>
      <c r="M652" s="54">
        <f t="shared" si="219"/>
        <v>6.2891660575533082E-2</v>
      </c>
    </row>
    <row r="653" spans="2:16" s="72" customFormat="1" ht="54" x14ac:dyDescent="0.2">
      <c r="B653" s="73" t="s">
        <v>826</v>
      </c>
      <c r="C653" s="74" t="s">
        <v>920</v>
      </c>
      <c r="D653" s="74" t="s">
        <v>1219</v>
      </c>
      <c r="E653" s="35" t="s">
        <v>1355</v>
      </c>
      <c r="F653" s="34">
        <v>4</v>
      </c>
      <c r="G653" s="34" t="s">
        <v>2</v>
      </c>
      <c r="H653" s="34">
        <v>6654.750151380139</v>
      </c>
      <c r="I653" s="34">
        <v>1704.2652826705234</v>
      </c>
      <c r="J653" s="34">
        <v>0</v>
      </c>
      <c r="K653" s="75">
        <f t="shared" ref="K653:K673" si="222">ROUND(+H653+I653+J653,2)</f>
        <v>8359.02</v>
      </c>
      <c r="L653" s="76">
        <f t="shared" ref="L653:L673" si="223">ROUND(F653*K653,2)</f>
        <v>33436.080000000002</v>
      </c>
      <c r="M653" s="77">
        <f t="shared" si="219"/>
        <v>1.1999200397821844E-3</v>
      </c>
      <c r="P653" s="79"/>
    </row>
    <row r="654" spans="2:16" s="72" customFormat="1" ht="54" x14ac:dyDescent="0.2">
      <c r="B654" s="73" t="s">
        <v>827</v>
      </c>
      <c r="C654" s="74" t="s">
        <v>920</v>
      </c>
      <c r="D654" s="74" t="s">
        <v>1220</v>
      </c>
      <c r="E654" s="35" t="s">
        <v>1356</v>
      </c>
      <c r="F654" s="34">
        <v>1</v>
      </c>
      <c r="G654" s="34" t="s">
        <v>2</v>
      </c>
      <c r="H654" s="34">
        <v>9332.8813098623887</v>
      </c>
      <c r="I654" s="34">
        <v>1704.2652826705234</v>
      </c>
      <c r="J654" s="34">
        <v>0</v>
      </c>
      <c r="K654" s="75">
        <f t="shared" si="222"/>
        <v>11037.15</v>
      </c>
      <c r="L654" s="76">
        <f t="shared" si="223"/>
        <v>11037.15</v>
      </c>
      <c r="M654" s="77">
        <f t="shared" si="219"/>
        <v>3.9609001614668749E-4</v>
      </c>
    </row>
    <row r="655" spans="2:16" s="72" customFormat="1" ht="54" x14ac:dyDescent="0.2">
      <c r="B655" s="73" t="s">
        <v>828</v>
      </c>
      <c r="C655" s="74" t="s">
        <v>920</v>
      </c>
      <c r="D655" s="74" t="s">
        <v>1221</v>
      </c>
      <c r="E655" s="35" t="s">
        <v>1357</v>
      </c>
      <c r="F655" s="34">
        <v>1</v>
      </c>
      <c r="G655" s="34" t="s">
        <v>2</v>
      </c>
      <c r="H655" s="34">
        <v>9689.9654643266895</v>
      </c>
      <c r="I655" s="34">
        <v>1704.2652826705234</v>
      </c>
      <c r="J655" s="34">
        <v>0</v>
      </c>
      <c r="K655" s="75">
        <f t="shared" si="222"/>
        <v>11394.23</v>
      </c>
      <c r="L655" s="76">
        <f t="shared" si="223"/>
        <v>11394.23</v>
      </c>
      <c r="M655" s="77">
        <f t="shared" si="219"/>
        <v>4.0890454009224038E-4</v>
      </c>
    </row>
    <row r="656" spans="2:16" s="72" customFormat="1" ht="54" x14ac:dyDescent="0.2">
      <c r="B656" s="73" t="s">
        <v>829</v>
      </c>
      <c r="C656" s="74" t="s">
        <v>920</v>
      </c>
      <c r="D656" s="74" t="s">
        <v>1222</v>
      </c>
      <c r="E656" s="35" t="s">
        <v>1358</v>
      </c>
      <c r="F656" s="34">
        <v>4</v>
      </c>
      <c r="G656" s="34" t="s">
        <v>2</v>
      </c>
      <c r="H656" s="34">
        <v>10469.058164976073</v>
      </c>
      <c r="I656" s="34">
        <v>1704.2652826705234</v>
      </c>
      <c r="J656" s="34">
        <v>0</v>
      </c>
      <c r="K656" s="75">
        <f t="shared" si="222"/>
        <v>12173.32</v>
      </c>
      <c r="L656" s="76">
        <f t="shared" si="223"/>
        <v>48693.279999999999</v>
      </c>
      <c r="M656" s="77">
        <f t="shared" si="219"/>
        <v>1.7474549191988126E-3</v>
      </c>
    </row>
    <row r="657" spans="2:13" s="72" customFormat="1" ht="54" x14ac:dyDescent="0.2">
      <c r="B657" s="73" t="s">
        <v>830</v>
      </c>
      <c r="C657" s="74" t="s">
        <v>920</v>
      </c>
      <c r="D657" s="74" t="s">
        <v>1223</v>
      </c>
      <c r="E657" s="35" t="s">
        <v>1359</v>
      </c>
      <c r="F657" s="34">
        <v>1</v>
      </c>
      <c r="G657" s="34" t="s">
        <v>2</v>
      </c>
      <c r="H657" s="34">
        <v>5583.4976879872374</v>
      </c>
      <c r="I657" s="34">
        <v>1704.2652826705234</v>
      </c>
      <c r="J657" s="34">
        <v>0</v>
      </c>
      <c r="K657" s="75">
        <f t="shared" si="222"/>
        <v>7287.76</v>
      </c>
      <c r="L657" s="76">
        <f t="shared" si="223"/>
        <v>7287.76</v>
      </c>
      <c r="M657" s="77">
        <f t="shared" si="219"/>
        <v>2.6153572036922426E-4</v>
      </c>
    </row>
    <row r="658" spans="2:13" s="72" customFormat="1" ht="54" x14ac:dyDescent="0.2">
      <c r="B658" s="73" t="s">
        <v>831</v>
      </c>
      <c r="C658" s="74" t="s">
        <v>920</v>
      </c>
      <c r="D658" s="74" t="s">
        <v>1224</v>
      </c>
      <c r="E658" s="35" t="s">
        <v>1360</v>
      </c>
      <c r="F658" s="34">
        <v>1</v>
      </c>
      <c r="G658" s="34" t="s">
        <v>2</v>
      </c>
      <c r="H658" s="34">
        <v>5713.346471428802</v>
      </c>
      <c r="I658" s="34">
        <v>1704.2652826705234</v>
      </c>
      <c r="J658" s="34">
        <v>0</v>
      </c>
      <c r="K658" s="75">
        <f t="shared" si="222"/>
        <v>7417.61</v>
      </c>
      <c r="L658" s="76">
        <f t="shared" si="223"/>
        <v>7417.61</v>
      </c>
      <c r="M658" s="77">
        <f t="shared" si="219"/>
        <v>2.6619564513210664E-4</v>
      </c>
    </row>
    <row r="659" spans="2:13" s="72" customFormat="1" ht="54" x14ac:dyDescent="0.2">
      <c r="B659" s="73" t="s">
        <v>832</v>
      </c>
      <c r="C659" s="74" t="s">
        <v>920</v>
      </c>
      <c r="D659" s="74" t="s">
        <v>1225</v>
      </c>
      <c r="E659" s="35" t="s">
        <v>1361</v>
      </c>
      <c r="F659" s="34">
        <v>1</v>
      </c>
      <c r="G659" s="34" t="s">
        <v>2</v>
      </c>
      <c r="H659" s="34">
        <v>6817.0611306820938</v>
      </c>
      <c r="I659" s="34">
        <v>1704.2652826705234</v>
      </c>
      <c r="J659" s="34">
        <v>0</v>
      </c>
      <c r="K659" s="75">
        <f t="shared" si="222"/>
        <v>8521.33</v>
      </c>
      <c r="L659" s="76">
        <f t="shared" si="223"/>
        <v>8521.33</v>
      </c>
      <c r="M659" s="77">
        <f t="shared" si="219"/>
        <v>3.0580482618169116E-4</v>
      </c>
    </row>
    <row r="660" spans="2:13" s="72" customFormat="1" ht="54" x14ac:dyDescent="0.2">
      <c r="B660" s="73" t="s">
        <v>833</v>
      </c>
      <c r="C660" s="74" t="s">
        <v>920</v>
      </c>
      <c r="D660" s="74" t="s">
        <v>1226</v>
      </c>
      <c r="E660" s="35" t="s">
        <v>1362</v>
      </c>
      <c r="F660" s="34">
        <v>2</v>
      </c>
      <c r="G660" s="34" t="s">
        <v>2</v>
      </c>
      <c r="H660" s="34">
        <v>6995.6032079142433</v>
      </c>
      <c r="I660" s="34">
        <v>1704.2652826705234</v>
      </c>
      <c r="J660" s="34">
        <v>0</v>
      </c>
      <c r="K660" s="75">
        <f t="shared" si="222"/>
        <v>8699.8700000000008</v>
      </c>
      <c r="L660" s="76">
        <f t="shared" si="223"/>
        <v>17399.740000000002</v>
      </c>
      <c r="M660" s="77">
        <f t="shared" si="219"/>
        <v>6.2442417630893528E-4</v>
      </c>
    </row>
    <row r="661" spans="2:13" s="72" customFormat="1" ht="54" x14ac:dyDescent="0.2">
      <c r="B661" s="73" t="s">
        <v>834</v>
      </c>
      <c r="C661" s="74" t="s">
        <v>920</v>
      </c>
      <c r="D661" s="74" t="s">
        <v>1227</v>
      </c>
      <c r="E661" s="35" t="s">
        <v>1363</v>
      </c>
      <c r="F661" s="34">
        <v>4</v>
      </c>
      <c r="G661" s="34" t="s">
        <v>2</v>
      </c>
      <c r="H661" s="34">
        <v>7157.914187216199</v>
      </c>
      <c r="I661" s="34">
        <v>1704.2652826705234</v>
      </c>
      <c r="J661" s="34">
        <v>0</v>
      </c>
      <c r="K661" s="75">
        <f t="shared" si="222"/>
        <v>8862.18</v>
      </c>
      <c r="L661" s="76">
        <f t="shared" si="223"/>
        <v>35448.720000000001</v>
      </c>
      <c r="M661" s="77">
        <f t="shared" si="219"/>
        <v>1.272147617562451E-3</v>
      </c>
    </row>
    <row r="662" spans="2:13" s="72" customFormat="1" ht="54" x14ac:dyDescent="0.2">
      <c r="B662" s="73" t="s">
        <v>835</v>
      </c>
      <c r="C662" s="74" t="s">
        <v>920</v>
      </c>
      <c r="D662" s="74" t="s">
        <v>1228</v>
      </c>
      <c r="E662" s="35" t="s">
        <v>1364</v>
      </c>
      <c r="F662" s="34">
        <v>15</v>
      </c>
      <c r="G662" s="34" t="s">
        <v>2</v>
      </c>
      <c r="H662" s="34">
        <v>8294.0910423298792</v>
      </c>
      <c r="I662" s="34">
        <v>1704.2652826705234</v>
      </c>
      <c r="J662" s="34">
        <v>0</v>
      </c>
      <c r="K662" s="75">
        <f t="shared" si="222"/>
        <v>9998.36</v>
      </c>
      <c r="L662" s="76">
        <f t="shared" si="223"/>
        <v>149975.4</v>
      </c>
      <c r="M662" s="77">
        <f t="shared" si="219"/>
        <v>5.3821646537018991E-3</v>
      </c>
    </row>
    <row r="663" spans="2:13" s="72" customFormat="1" ht="54" x14ac:dyDescent="0.2">
      <c r="B663" s="73" t="s">
        <v>836</v>
      </c>
      <c r="C663" s="74" t="s">
        <v>920</v>
      </c>
      <c r="D663" s="74" t="s">
        <v>1229</v>
      </c>
      <c r="E663" s="35" t="s">
        <v>1365</v>
      </c>
      <c r="F663" s="34">
        <v>21</v>
      </c>
      <c r="G663" s="34" t="s">
        <v>2</v>
      </c>
      <c r="H663" s="34">
        <v>8521.3264133526172</v>
      </c>
      <c r="I663" s="34">
        <v>1704.2652826705234</v>
      </c>
      <c r="J663" s="34">
        <v>0</v>
      </c>
      <c r="K663" s="75">
        <f t="shared" si="222"/>
        <v>10225.59</v>
      </c>
      <c r="L663" s="76">
        <f t="shared" si="223"/>
        <v>214737.39</v>
      </c>
      <c r="M663" s="77">
        <f t="shared" si="219"/>
        <v>7.7062770980187399E-3</v>
      </c>
    </row>
    <row r="664" spans="2:13" s="72" customFormat="1" ht="54" x14ac:dyDescent="0.2">
      <c r="B664" s="73" t="s">
        <v>837</v>
      </c>
      <c r="C664" s="74" t="s">
        <v>920</v>
      </c>
      <c r="D664" s="74" t="s">
        <v>1230</v>
      </c>
      <c r="E664" s="35" t="s">
        <v>1366</v>
      </c>
      <c r="F664" s="34">
        <v>2</v>
      </c>
      <c r="G664" s="34" t="s">
        <v>2</v>
      </c>
      <c r="H664" s="34">
        <v>17399.736981169535</v>
      </c>
      <c r="I664" s="34">
        <v>1704.2652826705234</v>
      </c>
      <c r="J664" s="34">
        <v>0</v>
      </c>
      <c r="K664" s="75">
        <f t="shared" si="222"/>
        <v>19104</v>
      </c>
      <c r="L664" s="76">
        <f t="shared" si="223"/>
        <v>38208</v>
      </c>
      <c r="M664" s="77">
        <f t="shared" si="219"/>
        <v>1.371169852446749E-3</v>
      </c>
    </row>
    <row r="665" spans="2:13" s="72" customFormat="1" ht="54" x14ac:dyDescent="0.2">
      <c r="B665" s="73" t="s">
        <v>838</v>
      </c>
      <c r="C665" s="74" t="s">
        <v>920</v>
      </c>
      <c r="D665" s="74" t="s">
        <v>1231</v>
      </c>
      <c r="E665" s="35" t="s">
        <v>1297</v>
      </c>
      <c r="F665" s="34">
        <v>1</v>
      </c>
      <c r="G665" s="34" t="s">
        <v>2</v>
      </c>
      <c r="H665" s="34">
        <v>29959.360559554782</v>
      </c>
      <c r="I665" s="34">
        <v>1704.2652826705234</v>
      </c>
      <c r="J665" s="34">
        <v>0</v>
      </c>
      <c r="K665" s="75">
        <f t="shared" si="222"/>
        <v>31663.63</v>
      </c>
      <c r="L665" s="76">
        <f t="shared" si="223"/>
        <v>31663.63</v>
      </c>
      <c r="M665" s="77">
        <f t="shared" si="219"/>
        <v>1.1363121564862977E-3</v>
      </c>
    </row>
    <row r="666" spans="2:13" s="72" customFormat="1" ht="54" x14ac:dyDescent="0.2">
      <c r="B666" s="73" t="s">
        <v>839</v>
      </c>
      <c r="C666" s="74" t="s">
        <v>920</v>
      </c>
      <c r="D666" s="74" t="s">
        <v>1232</v>
      </c>
      <c r="E666" s="35" t="s">
        <v>1298</v>
      </c>
      <c r="F666" s="34">
        <v>2</v>
      </c>
      <c r="G666" s="34" t="s">
        <v>2</v>
      </c>
      <c r="H666" s="34">
        <v>34085.305653410469</v>
      </c>
      <c r="I666" s="34">
        <v>1704.2652826705234</v>
      </c>
      <c r="J666" s="34">
        <v>0</v>
      </c>
      <c r="K666" s="75">
        <f t="shared" si="222"/>
        <v>35789.57</v>
      </c>
      <c r="L666" s="76">
        <f t="shared" si="223"/>
        <v>71579.14</v>
      </c>
      <c r="M666" s="77">
        <f t="shared" si="219"/>
        <v>2.5687593915427447E-3</v>
      </c>
    </row>
    <row r="667" spans="2:13" s="72" customFormat="1" ht="72" x14ac:dyDescent="0.2">
      <c r="B667" s="73" t="s">
        <v>840</v>
      </c>
      <c r="C667" s="74" t="s">
        <v>920</v>
      </c>
      <c r="D667" s="74" t="s">
        <v>1233</v>
      </c>
      <c r="E667" s="35" t="s">
        <v>1299</v>
      </c>
      <c r="F667" s="34">
        <v>1</v>
      </c>
      <c r="G667" s="34" t="s">
        <v>2</v>
      </c>
      <c r="H667" s="34">
        <v>50722.181031860826</v>
      </c>
      <c r="I667" s="34">
        <v>1704.2652826705234</v>
      </c>
      <c r="J667" s="34">
        <v>0</v>
      </c>
      <c r="K667" s="75">
        <f t="shared" si="222"/>
        <v>52426.45</v>
      </c>
      <c r="L667" s="76">
        <f t="shared" si="223"/>
        <v>52426.45</v>
      </c>
      <c r="M667" s="77">
        <f t="shared" si="219"/>
        <v>1.8814271281094761E-3</v>
      </c>
    </row>
    <row r="668" spans="2:13" s="72" customFormat="1" ht="72" x14ac:dyDescent="0.2">
      <c r="B668" s="73" t="s">
        <v>841</v>
      </c>
      <c r="C668" s="74" t="s">
        <v>920</v>
      </c>
      <c r="D668" s="74" t="s">
        <v>1234</v>
      </c>
      <c r="E668" s="35" t="s">
        <v>1300</v>
      </c>
      <c r="F668" s="34">
        <v>2</v>
      </c>
      <c r="G668" s="34" t="s">
        <v>2</v>
      </c>
      <c r="H668" s="34">
        <v>51793.433495253717</v>
      </c>
      <c r="I668" s="34">
        <v>1704.2652826705234</v>
      </c>
      <c r="J668" s="34">
        <v>0</v>
      </c>
      <c r="K668" s="75">
        <f t="shared" si="222"/>
        <v>53497.7</v>
      </c>
      <c r="L668" s="76">
        <f t="shared" si="223"/>
        <v>106995.4</v>
      </c>
      <c r="M668" s="77">
        <f t="shared" si="219"/>
        <v>3.839742117631933E-3</v>
      </c>
    </row>
    <row r="669" spans="2:13" s="72" customFormat="1" ht="72" x14ac:dyDescent="0.2">
      <c r="B669" s="73" t="s">
        <v>842</v>
      </c>
      <c r="C669" s="74" t="s">
        <v>920</v>
      </c>
      <c r="D669" s="74" t="s">
        <v>1235</v>
      </c>
      <c r="E669" s="35" t="s">
        <v>1301</v>
      </c>
      <c r="F669" s="34">
        <v>1</v>
      </c>
      <c r="G669" s="34" t="s">
        <v>2</v>
      </c>
      <c r="H669" s="34">
        <v>97678.747343916286</v>
      </c>
      <c r="I669" s="34">
        <v>1704.2652826705234</v>
      </c>
      <c r="J669" s="34">
        <v>0</v>
      </c>
      <c r="K669" s="75">
        <f t="shared" si="222"/>
        <v>99383.01</v>
      </c>
      <c r="L669" s="76">
        <f t="shared" si="223"/>
        <v>99383.01</v>
      </c>
      <c r="M669" s="77">
        <f t="shared" si="219"/>
        <v>3.5665564059205869E-3</v>
      </c>
    </row>
    <row r="670" spans="2:13" s="72" customFormat="1" ht="72" x14ac:dyDescent="0.2">
      <c r="B670" s="73" t="s">
        <v>843</v>
      </c>
      <c r="C670" s="74" t="s">
        <v>920</v>
      </c>
      <c r="D670" s="74" t="s">
        <v>1236</v>
      </c>
      <c r="E670" s="35" t="s">
        <v>1302</v>
      </c>
      <c r="F670" s="34">
        <v>2</v>
      </c>
      <c r="G670" s="34" t="s">
        <v>2</v>
      </c>
      <c r="H670" s="34">
        <v>99821.252270702098</v>
      </c>
      <c r="I670" s="34">
        <v>1704.2652826705234</v>
      </c>
      <c r="J670" s="34">
        <v>0</v>
      </c>
      <c r="K670" s="75">
        <f t="shared" si="222"/>
        <v>101525.52</v>
      </c>
      <c r="L670" s="76">
        <f t="shared" si="223"/>
        <v>203051.04</v>
      </c>
      <c r="M670" s="77">
        <f t="shared" si="219"/>
        <v>7.2868892524067981E-3</v>
      </c>
    </row>
    <row r="671" spans="2:13" s="72" customFormat="1" ht="72" x14ac:dyDescent="0.2">
      <c r="B671" s="73" t="s">
        <v>844</v>
      </c>
      <c r="C671" s="74" t="s">
        <v>920</v>
      </c>
      <c r="D671" s="74" t="s">
        <v>1237</v>
      </c>
      <c r="E671" s="35" t="s">
        <v>1303</v>
      </c>
      <c r="F671" s="34">
        <v>1</v>
      </c>
      <c r="G671" s="34" t="s">
        <v>2</v>
      </c>
      <c r="H671" s="34">
        <v>141908.4892036989</v>
      </c>
      <c r="I671" s="34">
        <v>1704.2652826705234</v>
      </c>
      <c r="J671" s="34">
        <v>0</v>
      </c>
      <c r="K671" s="75">
        <f t="shared" si="222"/>
        <v>143612.75</v>
      </c>
      <c r="L671" s="76">
        <f t="shared" si="223"/>
        <v>143612.75</v>
      </c>
      <c r="M671" s="77">
        <f t="shared" ref="M671:M702" si="224">+L671/$L$851</f>
        <v>5.1538283403206623E-3</v>
      </c>
    </row>
    <row r="672" spans="2:13" s="72" customFormat="1" ht="72" x14ac:dyDescent="0.2">
      <c r="B672" s="73" t="s">
        <v>845</v>
      </c>
      <c r="C672" s="74" t="s">
        <v>920</v>
      </c>
      <c r="D672" s="74" t="s">
        <v>1238</v>
      </c>
      <c r="E672" s="35" t="s">
        <v>1304</v>
      </c>
      <c r="F672" s="34">
        <v>1</v>
      </c>
      <c r="G672" s="34" t="s">
        <v>2</v>
      </c>
      <c r="H672" s="34">
        <v>148092.53751510341</v>
      </c>
      <c r="I672" s="34">
        <v>1704.2652826705234</v>
      </c>
      <c r="J672" s="34">
        <v>0</v>
      </c>
      <c r="K672" s="75">
        <f t="shared" si="222"/>
        <v>149796.79999999999</v>
      </c>
      <c r="L672" s="76">
        <f t="shared" si="223"/>
        <v>149796.79999999999</v>
      </c>
      <c r="M672" s="77">
        <f t="shared" si="224"/>
        <v>5.3757552385101329E-3</v>
      </c>
    </row>
    <row r="673" spans="2:13" s="72" customFormat="1" ht="72" x14ac:dyDescent="0.2">
      <c r="B673" s="73" t="s">
        <v>846</v>
      </c>
      <c r="C673" s="74" t="s">
        <v>920</v>
      </c>
      <c r="D673" s="74" t="s">
        <v>1239</v>
      </c>
      <c r="E673" s="35" t="s">
        <v>1305</v>
      </c>
      <c r="F673" s="34">
        <v>1</v>
      </c>
      <c r="G673" s="34" t="s">
        <v>2</v>
      </c>
      <c r="H673" s="34">
        <v>169972.05752500688</v>
      </c>
      <c r="I673" s="34">
        <v>1704.2652826705234</v>
      </c>
      <c r="J673" s="34">
        <v>0</v>
      </c>
      <c r="K673" s="75">
        <f t="shared" si="222"/>
        <v>171676.32</v>
      </c>
      <c r="L673" s="76">
        <f t="shared" si="223"/>
        <v>171676.32</v>
      </c>
      <c r="M673" s="77">
        <f t="shared" si="224"/>
        <v>6.1609452042242696E-3</v>
      </c>
    </row>
    <row r="674" spans="2:13" s="72" customFormat="1" ht="54" x14ac:dyDescent="0.2">
      <c r="B674" s="73" t="s">
        <v>1814</v>
      </c>
      <c r="C674" s="74" t="s">
        <v>920</v>
      </c>
      <c r="D674" s="74" t="s">
        <v>1762</v>
      </c>
      <c r="E674" s="35" t="s">
        <v>1807</v>
      </c>
      <c r="F674" s="34">
        <v>6</v>
      </c>
      <c r="G674" s="34" t="s">
        <v>2</v>
      </c>
      <c r="H674" s="34">
        <v>2741.8133231602569</v>
      </c>
      <c r="I674" s="34">
        <v>1227.3690778448042</v>
      </c>
      <c r="J674" s="34">
        <v>0</v>
      </c>
      <c r="K674" s="75">
        <f t="shared" ref="K674:K679" si="225">ROUND(+H674+I674+J674,2)</f>
        <v>3969.18</v>
      </c>
      <c r="L674" s="76">
        <f t="shared" ref="L674:L679" si="226">ROUND(F674*K674,2)</f>
        <v>23815.08</v>
      </c>
      <c r="M674" s="77">
        <f t="shared" si="224"/>
        <v>8.5465137483269277E-4</v>
      </c>
    </row>
    <row r="675" spans="2:13" s="72" customFormat="1" ht="54" x14ac:dyDescent="0.2">
      <c r="B675" s="73" t="s">
        <v>1815</v>
      </c>
      <c r="C675" s="74" t="s">
        <v>920</v>
      </c>
      <c r="D675" s="74" t="s">
        <v>1763</v>
      </c>
      <c r="E675" s="35" t="s">
        <v>1808</v>
      </c>
      <c r="F675" s="34">
        <v>6</v>
      </c>
      <c r="G675" s="34" t="s">
        <v>2</v>
      </c>
      <c r="H675" s="34">
        <v>3233.6653315134322</v>
      </c>
      <c r="I675" s="34">
        <v>1227.3690778448042</v>
      </c>
      <c r="J675" s="34">
        <v>0</v>
      </c>
      <c r="K675" s="75">
        <f t="shared" si="225"/>
        <v>4461.03</v>
      </c>
      <c r="L675" s="76">
        <f t="shared" si="226"/>
        <v>26766.18</v>
      </c>
      <c r="M675" s="77">
        <f t="shared" si="224"/>
        <v>9.6055745082608687E-4</v>
      </c>
    </row>
    <row r="676" spans="2:13" s="72" customFormat="1" ht="54" x14ac:dyDescent="0.2">
      <c r="B676" s="73" t="s">
        <v>1816</v>
      </c>
      <c r="C676" s="74" t="s">
        <v>920</v>
      </c>
      <c r="D676" s="74" t="s">
        <v>1764</v>
      </c>
      <c r="E676" s="35" t="s">
        <v>1809</v>
      </c>
      <c r="F676" s="34">
        <v>1</v>
      </c>
      <c r="G676" s="34" t="s">
        <v>2</v>
      </c>
      <c r="H676" s="34">
        <v>6822.1049248965319</v>
      </c>
      <c r="I676" s="34">
        <v>1841.0536167672064</v>
      </c>
      <c r="J676" s="34">
        <v>0</v>
      </c>
      <c r="K676" s="75">
        <f t="shared" si="225"/>
        <v>8663.16</v>
      </c>
      <c r="L676" s="76">
        <f t="shared" si="226"/>
        <v>8663.16</v>
      </c>
      <c r="M676" s="77">
        <f t="shared" si="224"/>
        <v>3.1089467700278942E-4</v>
      </c>
    </row>
    <row r="677" spans="2:13" s="72" customFormat="1" ht="54" x14ac:dyDescent="0.2">
      <c r="B677" s="73" t="s">
        <v>1817</v>
      </c>
      <c r="C677" s="74" t="s">
        <v>920</v>
      </c>
      <c r="D677" s="74" t="s">
        <v>1765</v>
      </c>
      <c r="E677" s="35" t="s">
        <v>1810</v>
      </c>
      <c r="F677" s="34">
        <v>2</v>
      </c>
      <c r="G677" s="34" t="s">
        <v>2</v>
      </c>
      <c r="H677" s="34">
        <v>16151.66027745748</v>
      </c>
      <c r="I677" s="34">
        <v>1841.0536167672064</v>
      </c>
      <c r="J677" s="34">
        <v>0</v>
      </c>
      <c r="K677" s="75">
        <f t="shared" si="225"/>
        <v>17992.71</v>
      </c>
      <c r="L677" s="76">
        <f t="shared" si="226"/>
        <v>35985.42</v>
      </c>
      <c r="M677" s="77">
        <f t="shared" si="224"/>
        <v>1.2914081614225892E-3</v>
      </c>
    </row>
    <row r="678" spans="2:13" s="72" customFormat="1" ht="54" x14ac:dyDescent="0.2">
      <c r="B678" s="73" t="s">
        <v>1818</v>
      </c>
      <c r="C678" s="74" t="s">
        <v>920</v>
      </c>
      <c r="D678" s="74" t="s">
        <v>1766</v>
      </c>
      <c r="E678" s="35" t="s">
        <v>1811</v>
      </c>
      <c r="F678" s="34">
        <v>2</v>
      </c>
      <c r="G678" s="34" t="s">
        <v>2</v>
      </c>
      <c r="H678" s="34">
        <v>7577.3890963787135</v>
      </c>
      <c r="I678" s="34">
        <v>1408.2445208956174</v>
      </c>
      <c r="J678" s="34">
        <v>0</v>
      </c>
      <c r="K678" s="75">
        <f t="shared" si="225"/>
        <v>8985.6299999999992</v>
      </c>
      <c r="L678" s="76">
        <f t="shared" si="226"/>
        <v>17971.259999999998</v>
      </c>
      <c r="M678" s="77">
        <f t="shared" si="224"/>
        <v>6.4493430492258588E-4</v>
      </c>
    </row>
    <row r="679" spans="2:13" s="72" customFormat="1" ht="54" x14ac:dyDescent="0.2">
      <c r="B679" s="73" t="s">
        <v>1819</v>
      </c>
      <c r="C679" s="74" t="s">
        <v>920</v>
      </c>
      <c r="D679" s="74" t="s">
        <v>1767</v>
      </c>
      <c r="E679" s="35" t="s">
        <v>1812</v>
      </c>
      <c r="F679" s="34">
        <v>2</v>
      </c>
      <c r="G679" s="34" t="s">
        <v>2</v>
      </c>
      <c r="H679" s="34">
        <v>11366.729628293251</v>
      </c>
      <c r="I679" s="34">
        <v>1408.2445208956174</v>
      </c>
      <c r="J679" s="34">
        <v>0</v>
      </c>
      <c r="K679" s="75">
        <f t="shared" si="225"/>
        <v>12774.97</v>
      </c>
      <c r="L679" s="76">
        <f t="shared" si="226"/>
        <v>25549.94</v>
      </c>
      <c r="M679" s="77">
        <f t="shared" si="224"/>
        <v>9.1691026643172342E-4</v>
      </c>
    </row>
    <row r="680" spans="2:13" s="8" customFormat="1" ht="18" x14ac:dyDescent="0.2">
      <c r="B680" s="13"/>
      <c r="C680" s="14"/>
      <c r="D680" s="14"/>
      <c r="E680" s="15"/>
      <c r="F680" s="16"/>
      <c r="G680" s="16"/>
      <c r="H680" s="16">
        <v>0</v>
      </c>
      <c r="I680" s="16">
        <v>0</v>
      </c>
      <c r="J680" s="16">
        <v>0</v>
      </c>
      <c r="K680" s="17"/>
      <c r="L680" s="18"/>
      <c r="M680" s="19">
        <f t="shared" si="224"/>
        <v>0</v>
      </c>
    </row>
    <row r="681" spans="2:13" s="8" customFormat="1" ht="25.5" customHeight="1" x14ac:dyDescent="0.2">
      <c r="B681" s="48" t="s">
        <v>847</v>
      </c>
      <c r="C681" s="49"/>
      <c r="D681" s="49"/>
      <c r="E681" s="70" t="s">
        <v>341</v>
      </c>
      <c r="F681" s="50"/>
      <c r="G681" s="51" t="s">
        <v>343</v>
      </c>
      <c r="H681" s="52">
        <v>0</v>
      </c>
      <c r="I681" s="52">
        <v>0</v>
      </c>
      <c r="J681" s="50">
        <v>0</v>
      </c>
      <c r="K681" s="50"/>
      <c r="L681" s="53">
        <f>SUBTOTAL(9,L682:L684)</f>
        <v>99047.03</v>
      </c>
      <c r="M681" s="54">
        <f t="shared" si="224"/>
        <v>3.5544990973196381E-3</v>
      </c>
    </row>
    <row r="682" spans="2:13" s="72" customFormat="1" ht="54" x14ac:dyDescent="0.2">
      <c r="B682" s="73" t="s">
        <v>848</v>
      </c>
      <c r="C682" s="74" t="s">
        <v>920</v>
      </c>
      <c r="D682" s="74" t="s">
        <v>1240</v>
      </c>
      <c r="E682" s="35" t="s">
        <v>350</v>
      </c>
      <c r="F682" s="34">
        <v>1</v>
      </c>
      <c r="G682" s="34" t="s">
        <v>1296</v>
      </c>
      <c r="H682" s="34">
        <v>22270.689470021189</v>
      </c>
      <c r="I682" s="34">
        <v>19696.437338292191</v>
      </c>
      <c r="J682" s="34">
        <v>0</v>
      </c>
      <c r="K682" s="75">
        <f t="shared" ref="K682:K684" si="227">ROUND(+H682+I682+J682,2)</f>
        <v>41967.13</v>
      </c>
      <c r="L682" s="76">
        <f t="shared" ref="L682:L684" si="228">ROUND(F682*K682,2)</f>
        <v>41967.13</v>
      </c>
      <c r="M682" s="77">
        <f t="shared" si="224"/>
        <v>1.5060736874401574E-3</v>
      </c>
    </row>
    <row r="683" spans="2:13" s="72" customFormat="1" ht="54" x14ac:dyDescent="0.2">
      <c r="B683" s="73" t="s">
        <v>849</v>
      </c>
      <c r="C683" s="74" t="s">
        <v>920</v>
      </c>
      <c r="D683" s="74" t="s">
        <v>1241</v>
      </c>
      <c r="E683" s="35" t="s">
        <v>351</v>
      </c>
      <c r="F683" s="34">
        <v>1</v>
      </c>
      <c r="G683" s="34" t="s">
        <v>1296</v>
      </c>
      <c r="H683" s="34">
        <v>20608.625041969175</v>
      </c>
      <c r="I683" s="34">
        <v>18904.359759298652</v>
      </c>
      <c r="J683" s="34">
        <v>0</v>
      </c>
      <c r="K683" s="75">
        <f t="shared" si="227"/>
        <v>39512.980000000003</v>
      </c>
      <c r="L683" s="76">
        <f t="shared" si="228"/>
        <v>39512.980000000003</v>
      </c>
      <c r="M683" s="77">
        <f t="shared" si="224"/>
        <v>1.4180016477264277E-3</v>
      </c>
    </row>
    <row r="684" spans="2:13" s="72" customFormat="1" ht="36" x14ac:dyDescent="0.2">
      <c r="B684" s="73" t="s">
        <v>850</v>
      </c>
      <c r="C684" s="74" t="s">
        <v>920</v>
      </c>
      <c r="D684" s="74" t="s">
        <v>1242</v>
      </c>
      <c r="E684" s="35" t="s">
        <v>352</v>
      </c>
      <c r="F684" s="34">
        <v>1</v>
      </c>
      <c r="G684" s="34" t="s">
        <v>1296</v>
      </c>
      <c r="H684" s="34">
        <v>15140.368149286327</v>
      </c>
      <c r="I684" s="34">
        <v>2426.549140564221</v>
      </c>
      <c r="J684" s="34">
        <v>0</v>
      </c>
      <c r="K684" s="75">
        <f t="shared" si="227"/>
        <v>17566.919999999998</v>
      </c>
      <c r="L684" s="76">
        <f t="shared" si="228"/>
        <v>17566.919999999998</v>
      </c>
      <c r="M684" s="77">
        <f t="shared" si="224"/>
        <v>6.3042376215305287E-4</v>
      </c>
    </row>
    <row r="685" spans="2:13" s="8" customFormat="1" ht="18" x14ac:dyDescent="0.2">
      <c r="B685" s="13"/>
      <c r="C685" s="14"/>
      <c r="D685" s="14"/>
      <c r="E685" s="15"/>
      <c r="F685" s="16"/>
      <c r="G685" s="16"/>
      <c r="H685" s="16">
        <v>0</v>
      </c>
      <c r="I685" s="16">
        <v>0</v>
      </c>
      <c r="J685" s="16">
        <v>0</v>
      </c>
      <c r="K685" s="17"/>
      <c r="L685" s="18"/>
      <c r="M685" s="19">
        <f t="shared" si="224"/>
        <v>0</v>
      </c>
    </row>
    <row r="686" spans="2:13" s="8" customFormat="1" ht="25.5" customHeight="1" x14ac:dyDescent="0.2">
      <c r="B686" s="48" t="s">
        <v>851</v>
      </c>
      <c r="C686" s="49"/>
      <c r="D686" s="49"/>
      <c r="E686" s="70" t="s">
        <v>342</v>
      </c>
      <c r="F686" s="50"/>
      <c r="G686" s="51"/>
      <c r="H686" s="52">
        <v>0</v>
      </c>
      <c r="I686" s="52">
        <v>0</v>
      </c>
      <c r="J686" s="50">
        <v>0</v>
      </c>
      <c r="K686" s="50"/>
      <c r="L686" s="53">
        <f>SUBTOTAL(9,L687:L694)</f>
        <v>146242.19</v>
      </c>
      <c r="M686" s="54">
        <f t="shared" si="224"/>
        <v>5.2481910093119099E-3</v>
      </c>
    </row>
    <row r="687" spans="2:13" s="72" customFormat="1" ht="36" x14ac:dyDescent="0.2">
      <c r="B687" s="73" t="s">
        <v>852</v>
      </c>
      <c r="C687" s="74" t="s">
        <v>920</v>
      </c>
      <c r="D687" s="74" t="s">
        <v>1243</v>
      </c>
      <c r="E687" s="35" t="s">
        <v>353</v>
      </c>
      <c r="F687" s="34">
        <v>1</v>
      </c>
      <c r="G687" s="34" t="s">
        <v>9</v>
      </c>
      <c r="H687" s="34">
        <v>4220.0854618508201</v>
      </c>
      <c r="I687" s="34">
        <v>3814.3080135959335</v>
      </c>
      <c r="J687" s="34">
        <v>0</v>
      </c>
      <c r="K687" s="75">
        <f t="shared" ref="K687:K694" si="229">ROUND(+H687+I687+J687,2)</f>
        <v>8034.39</v>
      </c>
      <c r="L687" s="76">
        <f t="shared" ref="L687:L694" si="230">ROUND(F687*K687,2)</f>
        <v>8034.39</v>
      </c>
      <c r="M687" s="77">
        <f t="shared" si="224"/>
        <v>2.8833001860342436E-4</v>
      </c>
    </row>
    <row r="688" spans="2:13" s="72" customFormat="1" ht="36" x14ac:dyDescent="0.2">
      <c r="B688" s="73" t="s">
        <v>853</v>
      </c>
      <c r="C688" s="74" t="s">
        <v>920</v>
      </c>
      <c r="D688" s="74" t="s">
        <v>1244</v>
      </c>
      <c r="E688" s="35" t="s">
        <v>354</v>
      </c>
      <c r="F688" s="34">
        <v>1</v>
      </c>
      <c r="G688" s="34" t="s">
        <v>1296</v>
      </c>
      <c r="H688" s="34">
        <v>0</v>
      </c>
      <c r="I688" s="34">
        <v>29540.598232955741</v>
      </c>
      <c r="J688" s="34">
        <v>0</v>
      </c>
      <c r="K688" s="75">
        <f t="shared" si="229"/>
        <v>29540.6</v>
      </c>
      <c r="L688" s="76">
        <f t="shared" si="230"/>
        <v>29540.6</v>
      </c>
      <c r="M688" s="77">
        <f t="shared" si="224"/>
        <v>1.0601230146353756E-3</v>
      </c>
    </row>
    <row r="689" spans="2:13" s="72" customFormat="1" ht="36" x14ac:dyDescent="0.2">
      <c r="B689" s="73" t="s">
        <v>854</v>
      </c>
      <c r="C689" s="74" t="s">
        <v>920</v>
      </c>
      <c r="D689" s="74" t="s">
        <v>1245</v>
      </c>
      <c r="E689" s="35" t="s">
        <v>355</v>
      </c>
      <c r="F689" s="34">
        <v>1</v>
      </c>
      <c r="G689" s="34" t="s">
        <v>1296</v>
      </c>
      <c r="H689" s="34">
        <v>0</v>
      </c>
      <c r="I689" s="34">
        <v>20694.649860999212</v>
      </c>
      <c r="J689" s="34">
        <v>0</v>
      </c>
      <c r="K689" s="75">
        <f t="shared" si="229"/>
        <v>20694.650000000001</v>
      </c>
      <c r="L689" s="76">
        <f t="shared" si="230"/>
        <v>20694.650000000001</v>
      </c>
      <c r="M689" s="77">
        <f t="shared" si="224"/>
        <v>7.4266855598139443E-4</v>
      </c>
    </row>
    <row r="690" spans="2:13" s="72" customFormat="1" ht="36" x14ac:dyDescent="0.2">
      <c r="B690" s="73" t="s">
        <v>855</v>
      </c>
      <c r="C690" s="74" t="s">
        <v>920</v>
      </c>
      <c r="D690" s="74" t="s">
        <v>1246</v>
      </c>
      <c r="E690" s="35" t="s">
        <v>356</v>
      </c>
      <c r="F690" s="34">
        <v>1</v>
      </c>
      <c r="G690" s="34" t="s">
        <v>1296</v>
      </c>
      <c r="H690" s="34">
        <v>0</v>
      </c>
      <c r="I690" s="34">
        <v>14607.988137175915</v>
      </c>
      <c r="J690" s="34">
        <v>0</v>
      </c>
      <c r="K690" s="75">
        <f t="shared" si="229"/>
        <v>14607.99</v>
      </c>
      <c r="L690" s="76">
        <f t="shared" si="230"/>
        <v>14607.99</v>
      </c>
      <c r="M690" s="77">
        <f t="shared" si="224"/>
        <v>5.2423669108154277E-4</v>
      </c>
    </row>
    <row r="691" spans="2:13" s="72" customFormat="1" ht="36" x14ac:dyDescent="0.2">
      <c r="B691" s="73" t="s">
        <v>856</v>
      </c>
      <c r="C691" s="74" t="s">
        <v>920</v>
      </c>
      <c r="D691" s="74" t="s">
        <v>1247</v>
      </c>
      <c r="E691" s="35" t="s">
        <v>357</v>
      </c>
      <c r="F691" s="34">
        <v>1</v>
      </c>
      <c r="G691" s="34" t="s">
        <v>1296</v>
      </c>
      <c r="H691" s="34">
        <v>0</v>
      </c>
      <c r="I691" s="34">
        <v>10550.213654627049</v>
      </c>
      <c r="J691" s="34">
        <v>0</v>
      </c>
      <c r="K691" s="75">
        <f t="shared" si="229"/>
        <v>10550.21</v>
      </c>
      <c r="L691" s="76">
        <f t="shared" si="230"/>
        <v>10550.21</v>
      </c>
      <c r="M691" s="77">
        <f t="shared" si="224"/>
        <v>3.7861520856842062E-4</v>
      </c>
    </row>
    <row r="692" spans="2:13" s="72" customFormat="1" ht="36" x14ac:dyDescent="0.2">
      <c r="B692" s="73" t="s">
        <v>857</v>
      </c>
      <c r="C692" s="74" t="s">
        <v>920</v>
      </c>
      <c r="D692" s="74" t="s">
        <v>1248</v>
      </c>
      <c r="E692" s="35" t="s">
        <v>358</v>
      </c>
      <c r="F692" s="34">
        <v>1</v>
      </c>
      <c r="G692" s="34" t="s">
        <v>1296</v>
      </c>
      <c r="H692" s="34">
        <v>0</v>
      </c>
      <c r="I692" s="34">
        <v>9251.7258202114117</v>
      </c>
      <c r="J692" s="34">
        <v>0</v>
      </c>
      <c r="K692" s="75">
        <f t="shared" si="229"/>
        <v>9251.73</v>
      </c>
      <c r="L692" s="76">
        <f t="shared" si="230"/>
        <v>9251.73</v>
      </c>
      <c r="M692" s="77">
        <f t="shared" si="224"/>
        <v>3.320166786792599E-4</v>
      </c>
    </row>
    <row r="693" spans="2:13" s="72" customFormat="1" ht="36" x14ac:dyDescent="0.2">
      <c r="B693" s="73" t="s">
        <v>858</v>
      </c>
      <c r="C693" s="74" t="s">
        <v>920</v>
      </c>
      <c r="D693" s="74" t="s">
        <v>1249</v>
      </c>
      <c r="E693" s="35" t="s">
        <v>359</v>
      </c>
      <c r="F693" s="34">
        <v>1</v>
      </c>
      <c r="G693" s="34" t="s">
        <v>1296</v>
      </c>
      <c r="H693" s="34">
        <v>0</v>
      </c>
      <c r="I693" s="34">
        <v>51614.891418021558</v>
      </c>
      <c r="J693" s="34">
        <v>0</v>
      </c>
      <c r="K693" s="75">
        <f t="shared" si="229"/>
        <v>51614.89</v>
      </c>
      <c r="L693" s="76">
        <f t="shared" si="230"/>
        <v>51614.89</v>
      </c>
      <c r="M693" s="77">
        <f t="shared" si="224"/>
        <v>1.8523026880589192E-3</v>
      </c>
    </row>
    <row r="694" spans="2:13" s="72" customFormat="1" ht="36" x14ac:dyDescent="0.2">
      <c r="B694" s="73" t="s">
        <v>859</v>
      </c>
      <c r="C694" s="74" t="s">
        <v>920</v>
      </c>
      <c r="D694" s="74" t="s">
        <v>1250</v>
      </c>
      <c r="E694" s="35" t="s">
        <v>360</v>
      </c>
      <c r="F694" s="34">
        <v>1</v>
      </c>
      <c r="G694" s="34" t="s">
        <v>1296</v>
      </c>
      <c r="H694" s="34">
        <v>0</v>
      </c>
      <c r="I694" s="34">
        <v>1947.7317516234552</v>
      </c>
      <c r="J694" s="34">
        <v>0</v>
      </c>
      <c r="K694" s="75">
        <f t="shared" si="229"/>
        <v>1947.73</v>
      </c>
      <c r="L694" s="76">
        <f t="shared" si="230"/>
        <v>1947.73</v>
      </c>
      <c r="M694" s="77">
        <f t="shared" si="224"/>
        <v>6.9898153703572724E-5</v>
      </c>
    </row>
    <row r="695" spans="2:13" s="8" customFormat="1" ht="18" x14ac:dyDescent="0.2">
      <c r="B695" s="13"/>
      <c r="C695" s="14"/>
      <c r="D695" s="14"/>
      <c r="E695" s="15"/>
      <c r="F695" s="16"/>
      <c r="G695" s="16"/>
      <c r="H695" s="16">
        <v>0</v>
      </c>
      <c r="I695" s="16">
        <v>0</v>
      </c>
      <c r="J695" s="16">
        <v>0</v>
      </c>
      <c r="K695" s="17"/>
      <c r="L695" s="18"/>
      <c r="M695" s="19">
        <f t="shared" si="224"/>
        <v>0</v>
      </c>
    </row>
    <row r="696" spans="2:13" s="8" customFormat="1" ht="18" x14ac:dyDescent="0.2">
      <c r="B696" s="13"/>
      <c r="C696" s="14"/>
      <c r="D696" s="14"/>
      <c r="E696" s="15"/>
      <c r="F696" s="16"/>
      <c r="G696" s="16"/>
      <c r="H696" s="16">
        <v>0</v>
      </c>
      <c r="I696" s="16">
        <v>0</v>
      </c>
      <c r="J696" s="16">
        <v>0</v>
      </c>
      <c r="K696" s="17"/>
      <c r="L696" s="18"/>
      <c r="M696" s="19">
        <f t="shared" si="224"/>
        <v>0</v>
      </c>
    </row>
    <row r="697" spans="2:13" s="8" customFormat="1" ht="25.5" customHeight="1" x14ac:dyDescent="0.2">
      <c r="B697" s="37">
        <v>15</v>
      </c>
      <c r="C697" s="38"/>
      <c r="D697" s="38"/>
      <c r="E697" s="68" t="s">
        <v>361</v>
      </c>
      <c r="F697" s="40"/>
      <c r="G697" s="36"/>
      <c r="H697" s="41">
        <v>0</v>
      </c>
      <c r="I697" s="41">
        <v>0</v>
      </c>
      <c r="J697" s="40">
        <v>0</v>
      </c>
      <c r="K697" s="40"/>
      <c r="L697" s="42">
        <f>SUBTOTAL(9,L698:L712)</f>
        <v>360514.59</v>
      </c>
      <c r="M697" s="43">
        <f t="shared" si="224"/>
        <v>1.293778101903267E-2</v>
      </c>
    </row>
    <row r="698" spans="2:13" s="8" customFormat="1" ht="25.5" customHeight="1" x14ac:dyDescent="0.2">
      <c r="B698" s="48" t="s">
        <v>860</v>
      </c>
      <c r="C698" s="49"/>
      <c r="D698" s="49"/>
      <c r="E698" s="70" t="s">
        <v>362</v>
      </c>
      <c r="F698" s="50"/>
      <c r="G698" s="51"/>
      <c r="H698" s="52">
        <v>0</v>
      </c>
      <c r="I698" s="52">
        <v>0</v>
      </c>
      <c r="J698" s="50">
        <v>0</v>
      </c>
      <c r="K698" s="50"/>
      <c r="L698" s="53">
        <f>SUBTOTAL(9,L699:L700)</f>
        <v>227079.69</v>
      </c>
      <c r="M698" s="54">
        <f t="shared" si="224"/>
        <v>8.1492050102322418E-3</v>
      </c>
    </row>
    <row r="699" spans="2:13" s="72" customFormat="1" ht="54" x14ac:dyDescent="0.2">
      <c r="B699" s="73" t="s">
        <v>861</v>
      </c>
      <c r="C699" s="74" t="s">
        <v>33</v>
      </c>
      <c r="D699" s="74">
        <v>87879</v>
      </c>
      <c r="E699" s="35" t="s">
        <v>924</v>
      </c>
      <c r="F699" s="34">
        <v>5343.5999999999995</v>
      </c>
      <c r="G699" s="34" t="s">
        <v>13</v>
      </c>
      <c r="H699" s="34">
        <v>2.8161207319155968</v>
      </c>
      <c r="I699" s="34">
        <v>2.8569340758564037</v>
      </c>
      <c r="J699" s="34">
        <v>0</v>
      </c>
      <c r="K699" s="75">
        <f t="shared" ref="K699:K700" si="231">ROUND(+H699+I699+J699,2)</f>
        <v>5.67</v>
      </c>
      <c r="L699" s="76">
        <f t="shared" ref="L699:L700" si="232">ROUND(F699*K699,2)</f>
        <v>30298.21</v>
      </c>
      <c r="M699" s="77">
        <f t="shared" si="224"/>
        <v>1.087311351944635E-3</v>
      </c>
    </row>
    <row r="700" spans="2:13" s="72" customFormat="1" ht="72" x14ac:dyDescent="0.2">
      <c r="B700" s="73" t="s">
        <v>864</v>
      </c>
      <c r="C700" s="74" t="s">
        <v>33</v>
      </c>
      <c r="D700" s="74">
        <v>87529</v>
      </c>
      <c r="E700" s="35" t="s">
        <v>965</v>
      </c>
      <c r="F700" s="34">
        <v>4080.91</v>
      </c>
      <c r="G700" s="34" t="s">
        <v>13</v>
      </c>
      <c r="H700" s="34">
        <v>26.360510267578761</v>
      </c>
      <c r="I700" s="34">
        <v>21.739030014986593</v>
      </c>
      <c r="J700" s="34">
        <v>0.11618246445064094</v>
      </c>
      <c r="K700" s="75">
        <f t="shared" si="231"/>
        <v>48.22</v>
      </c>
      <c r="L700" s="76">
        <f t="shared" si="232"/>
        <v>196781.48</v>
      </c>
      <c r="M700" s="77">
        <f t="shared" si="224"/>
        <v>7.0618936582876081E-3</v>
      </c>
    </row>
    <row r="701" spans="2:13" s="8" customFormat="1" ht="18" x14ac:dyDescent="0.2">
      <c r="B701" s="13"/>
      <c r="C701" s="14"/>
      <c r="D701" s="14"/>
      <c r="E701" s="15"/>
      <c r="F701" s="16"/>
      <c r="G701" s="16"/>
      <c r="H701" s="16">
        <v>0</v>
      </c>
      <c r="I701" s="16">
        <v>0</v>
      </c>
      <c r="J701" s="16">
        <v>0</v>
      </c>
      <c r="K701" s="17"/>
      <c r="L701" s="18"/>
      <c r="M701" s="19">
        <f t="shared" si="224"/>
        <v>0</v>
      </c>
    </row>
    <row r="702" spans="2:13" s="8" customFormat="1" ht="25.5" customHeight="1" x14ac:dyDescent="0.2">
      <c r="B702" s="48" t="s">
        <v>862</v>
      </c>
      <c r="C702" s="49"/>
      <c r="D702" s="49"/>
      <c r="E702" s="70" t="s">
        <v>363</v>
      </c>
      <c r="F702" s="50"/>
      <c r="G702" s="51"/>
      <c r="H702" s="52">
        <v>0</v>
      </c>
      <c r="I702" s="52">
        <v>0</v>
      </c>
      <c r="J702" s="50">
        <v>0</v>
      </c>
      <c r="K702" s="50"/>
      <c r="L702" s="53">
        <f>SUBTOTAL(9,L703:L704)</f>
        <v>100549</v>
      </c>
      <c r="M702" s="54">
        <f t="shared" si="224"/>
        <v>3.6084002694113321E-3</v>
      </c>
    </row>
    <row r="703" spans="2:13" s="72" customFormat="1" ht="36" x14ac:dyDescent="0.2">
      <c r="B703" s="73" t="s">
        <v>863</v>
      </c>
      <c r="C703" s="74" t="s">
        <v>38</v>
      </c>
      <c r="D703" s="74" t="s">
        <v>1028</v>
      </c>
      <c r="E703" s="35" t="s">
        <v>1033</v>
      </c>
      <c r="F703" s="34">
        <v>480</v>
      </c>
      <c r="G703" s="34" t="s">
        <v>13</v>
      </c>
      <c r="H703" s="34">
        <v>136.38401262455199</v>
      </c>
      <c r="I703" s="34">
        <v>26.110732849080001</v>
      </c>
      <c r="J703" s="34">
        <v>0</v>
      </c>
      <c r="K703" s="75">
        <f t="shared" ref="K703:K704" si="233">ROUND(+H703+I703+J703,2)</f>
        <v>162.49</v>
      </c>
      <c r="L703" s="76">
        <f t="shared" ref="L703:L704" si="234">ROUND(F703*K703,2)</f>
        <v>77995.199999999997</v>
      </c>
      <c r="M703" s="77">
        <f t="shared" ref="M703:M766" si="235">+L703/$L$851</f>
        <v>2.7990124286943752E-3</v>
      </c>
    </row>
    <row r="704" spans="2:13" s="72" customFormat="1" ht="36" x14ac:dyDescent="0.2">
      <c r="B704" s="73" t="s">
        <v>865</v>
      </c>
      <c r="C704" s="74" t="s">
        <v>33</v>
      </c>
      <c r="D704" s="74">
        <v>87243</v>
      </c>
      <c r="E704" s="35" t="s">
        <v>966</v>
      </c>
      <c r="F704" s="34">
        <v>72.900000000000006</v>
      </c>
      <c r="G704" s="34" t="s">
        <v>13</v>
      </c>
      <c r="H704" s="34">
        <v>266.77752723777547</v>
      </c>
      <c r="I704" s="34">
        <v>42.597955190500464</v>
      </c>
      <c r="J704" s="34">
        <v>0</v>
      </c>
      <c r="K704" s="75">
        <f t="shared" si="233"/>
        <v>309.38</v>
      </c>
      <c r="L704" s="76">
        <f t="shared" si="234"/>
        <v>22553.8</v>
      </c>
      <c r="M704" s="77">
        <f t="shared" si="235"/>
        <v>8.0938784071695683E-4</v>
      </c>
    </row>
    <row r="705" spans="2:13" s="72" customFormat="1" ht="18" x14ac:dyDescent="0.2">
      <c r="B705" s="73"/>
      <c r="C705" s="74"/>
      <c r="D705" s="74"/>
      <c r="E705" s="35"/>
      <c r="F705" s="34"/>
      <c r="G705" s="34"/>
      <c r="H705" s="34">
        <v>0</v>
      </c>
      <c r="I705" s="34">
        <v>0</v>
      </c>
      <c r="J705" s="34">
        <v>0</v>
      </c>
      <c r="K705" s="75"/>
      <c r="L705" s="76"/>
      <c r="M705" s="77">
        <f t="shared" si="235"/>
        <v>0</v>
      </c>
    </row>
    <row r="706" spans="2:13" s="8" customFormat="1" ht="25.5" customHeight="1" x14ac:dyDescent="0.2">
      <c r="B706" s="48" t="s">
        <v>866</v>
      </c>
      <c r="C706" s="49"/>
      <c r="D706" s="49"/>
      <c r="E706" s="70" t="s">
        <v>364</v>
      </c>
      <c r="F706" s="50"/>
      <c r="G706" s="51"/>
      <c r="H706" s="52">
        <v>0</v>
      </c>
      <c r="I706" s="52">
        <v>0</v>
      </c>
      <c r="J706" s="50">
        <v>0</v>
      </c>
      <c r="K706" s="50"/>
      <c r="L706" s="53">
        <f>SUBTOTAL(9,L707:L708)</f>
        <v>7268.18</v>
      </c>
      <c r="M706" s="54">
        <f t="shared" si="235"/>
        <v>2.6083305323901837E-4</v>
      </c>
    </row>
    <row r="707" spans="2:13" s="72" customFormat="1" ht="54" x14ac:dyDescent="0.2">
      <c r="B707" s="73" t="s">
        <v>867</v>
      </c>
      <c r="C707" s="74" t="s">
        <v>32</v>
      </c>
      <c r="D707" s="74">
        <v>160156</v>
      </c>
      <c r="E707" s="35" t="s">
        <v>365</v>
      </c>
      <c r="F707" s="34">
        <v>69.92</v>
      </c>
      <c r="G707" s="34" t="s">
        <v>13</v>
      </c>
      <c r="H707" s="34">
        <v>59.210868250134084</v>
      </c>
      <c r="I707" s="34">
        <v>44.740832806069015</v>
      </c>
      <c r="J707" s="34">
        <v>0</v>
      </c>
      <c r="K707" s="75">
        <f>ROUND(+H707+I707+J707,2)</f>
        <v>103.95</v>
      </c>
      <c r="L707" s="76">
        <f>ROUND(F707*K707,2)</f>
        <v>7268.18</v>
      </c>
      <c r="M707" s="77">
        <f t="shared" si="235"/>
        <v>2.6083305323901837E-4</v>
      </c>
    </row>
    <row r="708" spans="2:13" s="8" customFormat="1" ht="18" x14ac:dyDescent="0.2">
      <c r="B708" s="13"/>
      <c r="C708" s="14"/>
      <c r="D708" s="14"/>
      <c r="E708" s="15"/>
      <c r="F708" s="16"/>
      <c r="G708" s="16"/>
      <c r="H708" s="16">
        <v>0</v>
      </c>
      <c r="I708" s="16">
        <v>0</v>
      </c>
      <c r="J708" s="16">
        <v>0</v>
      </c>
      <c r="K708" s="17"/>
      <c r="L708" s="18"/>
      <c r="M708" s="19">
        <f t="shared" si="235"/>
        <v>0</v>
      </c>
    </row>
    <row r="709" spans="2:13" s="8" customFormat="1" ht="25.5" customHeight="1" x14ac:dyDescent="0.2">
      <c r="B709" s="48" t="s">
        <v>1671</v>
      </c>
      <c r="C709" s="49"/>
      <c r="D709" s="49"/>
      <c r="E709" s="70" t="s">
        <v>1032</v>
      </c>
      <c r="F709" s="50"/>
      <c r="G709" s="51"/>
      <c r="H709" s="52">
        <v>0</v>
      </c>
      <c r="I709" s="52">
        <v>0</v>
      </c>
      <c r="J709" s="50">
        <v>0</v>
      </c>
      <c r="K709" s="50"/>
      <c r="L709" s="53">
        <f>SUBTOTAL(9,L710:L711)</f>
        <v>25617.719999999998</v>
      </c>
      <c r="M709" s="54">
        <f t="shared" si="235"/>
        <v>9.1934268615007672E-4</v>
      </c>
    </row>
    <row r="710" spans="2:13" s="72" customFormat="1" ht="18" x14ac:dyDescent="0.2">
      <c r="B710" s="73" t="s">
        <v>1672</v>
      </c>
      <c r="C710" s="74" t="s">
        <v>32</v>
      </c>
      <c r="D710" s="74">
        <v>120224</v>
      </c>
      <c r="E710" s="35" t="s">
        <v>1043</v>
      </c>
      <c r="F710" s="34">
        <v>66.099999999999994</v>
      </c>
      <c r="G710" s="34" t="s">
        <v>13</v>
      </c>
      <c r="H710" s="34">
        <v>155.37200558064862</v>
      </c>
      <c r="I710" s="34">
        <v>131.19929458435777</v>
      </c>
      <c r="J710" s="34">
        <v>0</v>
      </c>
      <c r="K710" s="75">
        <f>ROUND(+H710+I710+J710,2)</f>
        <v>286.57</v>
      </c>
      <c r="L710" s="76">
        <f>ROUND(F710*K710,2)</f>
        <v>18942.28</v>
      </c>
      <c r="M710" s="77">
        <f t="shared" si="235"/>
        <v>6.7978128330729176E-4</v>
      </c>
    </row>
    <row r="711" spans="2:13" s="72" customFormat="1" ht="18" x14ac:dyDescent="0.2">
      <c r="B711" s="73" t="s">
        <v>1673</v>
      </c>
      <c r="C711" s="74" t="s">
        <v>32</v>
      </c>
      <c r="D711" s="74">
        <v>180115</v>
      </c>
      <c r="E711" s="35" t="s">
        <v>1046</v>
      </c>
      <c r="F711" s="34">
        <v>66.099999999999994</v>
      </c>
      <c r="G711" s="34" t="s">
        <v>13</v>
      </c>
      <c r="H711" s="34">
        <v>36.175088610162653</v>
      </c>
      <c r="I711" s="34">
        <v>64.818006984709299</v>
      </c>
      <c r="J711" s="34">
        <v>0</v>
      </c>
      <c r="K711" s="75">
        <f>ROUND(+H711+I711+J711,2)</f>
        <v>100.99</v>
      </c>
      <c r="L711" s="76">
        <f>ROUND(F711*K711,2)</f>
        <v>6675.44</v>
      </c>
      <c r="M711" s="77">
        <f t="shared" si="235"/>
        <v>2.3956140284278491E-4</v>
      </c>
    </row>
    <row r="712" spans="2:13" s="8" customFormat="1" ht="18" x14ac:dyDescent="0.2">
      <c r="B712" s="13"/>
      <c r="C712" s="14"/>
      <c r="D712" s="14"/>
      <c r="E712" s="15"/>
      <c r="F712" s="16"/>
      <c r="G712" s="16"/>
      <c r="H712" s="16">
        <v>0</v>
      </c>
      <c r="I712" s="16">
        <v>0</v>
      </c>
      <c r="J712" s="16">
        <v>0</v>
      </c>
      <c r="K712" s="17"/>
      <c r="L712" s="18"/>
      <c r="M712" s="19">
        <f t="shared" si="235"/>
        <v>0</v>
      </c>
    </row>
    <row r="713" spans="2:13" s="8" customFormat="1" ht="18" x14ac:dyDescent="0.2">
      <c r="B713" s="13"/>
      <c r="C713" s="14"/>
      <c r="D713" s="14"/>
      <c r="E713" s="15"/>
      <c r="F713" s="16"/>
      <c r="G713" s="16"/>
      <c r="H713" s="16">
        <v>0</v>
      </c>
      <c r="I713" s="16">
        <v>0</v>
      </c>
      <c r="J713" s="16">
        <v>0</v>
      </c>
      <c r="K713" s="17"/>
      <c r="L713" s="18"/>
      <c r="M713" s="19">
        <f t="shared" si="235"/>
        <v>0</v>
      </c>
    </row>
    <row r="714" spans="2:13" s="8" customFormat="1" ht="25.5" customHeight="1" x14ac:dyDescent="0.2">
      <c r="B714" s="37">
        <v>16</v>
      </c>
      <c r="C714" s="38"/>
      <c r="D714" s="38"/>
      <c r="E714" s="68" t="s">
        <v>366</v>
      </c>
      <c r="F714" s="40"/>
      <c r="G714" s="36"/>
      <c r="H714" s="41">
        <v>0</v>
      </c>
      <c r="I714" s="41">
        <v>0</v>
      </c>
      <c r="J714" s="40">
        <v>0</v>
      </c>
      <c r="K714" s="40"/>
      <c r="L714" s="42">
        <f>SUBTOTAL(9,L715:L725)</f>
        <v>242186.19</v>
      </c>
      <c r="M714" s="43">
        <f t="shared" si="235"/>
        <v>8.6913317212871741E-3</v>
      </c>
    </row>
    <row r="715" spans="2:13" s="8" customFormat="1" ht="25.5" customHeight="1" x14ac:dyDescent="0.2">
      <c r="B715" s="48" t="s">
        <v>868</v>
      </c>
      <c r="C715" s="49"/>
      <c r="D715" s="49"/>
      <c r="E715" s="70" t="s">
        <v>362</v>
      </c>
      <c r="F715" s="50"/>
      <c r="G715" s="51"/>
      <c r="H715" s="52">
        <v>0</v>
      </c>
      <c r="I715" s="52">
        <v>0</v>
      </c>
      <c r="J715" s="50">
        <v>0</v>
      </c>
      <c r="K715" s="50"/>
      <c r="L715" s="53">
        <f>SUBTOTAL(9,L716:L717)</f>
        <v>11275.75</v>
      </c>
      <c r="M715" s="54">
        <f t="shared" si="235"/>
        <v>4.046526503278484E-4</v>
      </c>
    </row>
    <row r="716" spans="2:13" s="72" customFormat="1" ht="36" x14ac:dyDescent="0.2">
      <c r="B716" s="73" t="s">
        <v>869</v>
      </c>
      <c r="C716" s="74" t="s">
        <v>33</v>
      </c>
      <c r="D716" s="74">
        <v>87885</v>
      </c>
      <c r="E716" s="35" t="s">
        <v>923</v>
      </c>
      <c r="F716" s="34">
        <v>206.44</v>
      </c>
      <c r="G716" s="34" t="s">
        <v>13</v>
      </c>
      <c r="H716" s="34">
        <v>8.9105133396461937</v>
      </c>
      <c r="I716" s="34">
        <v>1.4289174190658041</v>
      </c>
      <c r="J716" s="34">
        <v>0</v>
      </c>
      <c r="K716" s="75">
        <f t="shared" ref="K716:K717" si="236">ROUND(+H716+I716+J716,2)</f>
        <v>10.34</v>
      </c>
      <c r="L716" s="76">
        <f t="shared" ref="L716:L717" si="237">ROUND(F716*K716,2)</f>
        <v>2134.59</v>
      </c>
      <c r="M716" s="77">
        <f t="shared" si="235"/>
        <v>7.6603995376211954E-5</v>
      </c>
    </row>
    <row r="717" spans="2:13" s="72" customFormat="1" ht="72" x14ac:dyDescent="0.2">
      <c r="B717" s="73" t="s">
        <v>872</v>
      </c>
      <c r="C717" s="74" t="s">
        <v>33</v>
      </c>
      <c r="D717" s="74">
        <v>90408</v>
      </c>
      <c r="E717" s="35" t="s">
        <v>964</v>
      </c>
      <c r="F717" s="34">
        <v>206.44</v>
      </c>
      <c r="G717" s="34" t="s">
        <v>13</v>
      </c>
      <c r="H717" s="34">
        <v>18.928357498627459</v>
      </c>
      <c r="I717" s="34">
        <v>25.306522805660162</v>
      </c>
      <c r="J717" s="34">
        <v>4.8503158228385544E-2</v>
      </c>
      <c r="K717" s="75">
        <f t="shared" si="236"/>
        <v>44.28</v>
      </c>
      <c r="L717" s="76">
        <f t="shared" si="237"/>
        <v>9141.16</v>
      </c>
      <c r="M717" s="77">
        <f t="shared" si="235"/>
        <v>3.2804865495163644E-4</v>
      </c>
    </row>
    <row r="718" spans="2:13" s="8" customFormat="1" ht="18" x14ac:dyDescent="0.2">
      <c r="B718" s="13"/>
      <c r="C718" s="14"/>
      <c r="D718" s="14"/>
      <c r="E718" s="15"/>
      <c r="F718" s="16"/>
      <c r="G718" s="16"/>
      <c r="H718" s="16">
        <v>0</v>
      </c>
      <c r="I718" s="16">
        <v>0</v>
      </c>
      <c r="J718" s="16">
        <v>0</v>
      </c>
      <c r="K718" s="17"/>
      <c r="L718" s="18"/>
      <c r="M718" s="19">
        <f t="shared" si="235"/>
        <v>0</v>
      </c>
    </row>
    <row r="719" spans="2:13" s="8" customFormat="1" ht="25.5" customHeight="1" x14ac:dyDescent="0.2">
      <c r="B719" s="48" t="s">
        <v>870</v>
      </c>
      <c r="C719" s="49"/>
      <c r="D719" s="49"/>
      <c r="E719" s="70" t="s">
        <v>367</v>
      </c>
      <c r="F719" s="50"/>
      <c r="G719" s="51"/>
      <c r="H719" s="52">
        <v>0</v>
      </c>
      <c r="I719" s="52">
        <v>0</v>
      </c>
      <c r="J719" s="50">
        <v>0</v>
      </c>
      <c r="K719" s="50"/>
      <c r="L719" s="53">
        <f>SUBTOTAL(9,L720:L722)</f>
        <v>224841.58000000002</v>
      </c>
      <c r="M719" s="54">
        <f t="shared" si="235"/>
        <v>8.0688859943596619E-3</v>
      </c>
    </row>
    <row r="720" spans="2:13" s="72" customFormat="1" ht="36" x14ac:dyDescent="0.2">
      <c r="B720" s="73" t="s">
        <v>871</v>
      </c>
      <c r="C720" s="74" t="s">
        <v>33</v>
      </c>
      <c r="D720" s="74">
        <v>96114</v>
      </c>
      <c r="E720" s="35" t="s">
        <v>967</v>
      </c>
      <c r="F720" s="34">
        <v>2218.8000000000002</v>
      </c>
      <c r="G720" s="34" t="s">
        <v>13</v>
      </c>
      <c r="H720" s="34">
        <v>71.812001022289977</v>
      </c>
      <c r="I720" s="34">
        <v>17.362967712078039</v>
      </c>
      <c r="J720" s="34">
        <v>0</v>
      </c>
      <c r="K720" s="75">
        <f t="shared" ref="K720:K722" si="238">ROUND(+H720+I720+J720,2)</f>
        <v>89.17</v>
      </c>
      <c r="L720" s="76">
        <f t="shared" ref="L720:L722" si="239">ROUND(F720*K720,2)</f>
        <v>197850.4</v>
      </c>
      <c r="M720" s="77">
        <f t="shared" si="235"/>
        <v>7.1002539723233424E-3</v>
      </c>
    </row>
    <row r="721" spans="2:13" s="72" customFormat="1" ht="18" x14ac:dyDescent="0.2">
      <c r="B721" s="73" t="s">
        <v>873</v>
      </c>
      <c r="C721" s="74" t="s">
        <v>33</v>
      </c>
      <c r="D721" s="74">
        <v>99054</v>
      </c>
      <c r="E721" s="35" t="s">
        <v>969</v>
      </c>
      <c r="F721" s="34">
        <v>5.7</v>
      </c>
      <c r="G721" s="34" t="s">
        <v>13</v>
      </c>
      <c r="H721" s="34">
        <v>35.998244385202888</v>
      </c>
      <c r="I721" s="34">
        <v>45.574201732465106</v>
      </c>
      <c r="J721" s="34">
        <v>0</v>
      </c>
      <c r="K721" s="75">
        <f t="shared" si="238"/>
        <v>81.569999999999993</v>
      </c>
      <c r="L721" s="76">
        <f t="shared" si="239"/>
        <v>464.95</v>
      </c>
      <c r="M721" s="77">
        <f t="shared" si="235"/>
        <v>1.668565281865358E-5</v>
      </c>
    </row>
    <row r="722" spans="2:13" s="72" customFormat="1" ht="36" x14ac:dyDescent="0.2">
      <c r="B722" s="73" t="s">
        <v>874</v>
      </c>
      <c r="C722" s="74" t="s">
        <v>33</v>
      </c>
      <c r="D722" s="74">
        <v>96121</v>
      </c>
      <c r="E722" s="35" t="s">
        <v>968</v>
      </c>
      <c r="F722" s="34">
        <v>1484.4</v>
      </c>
      <c r="G722" s="34" t="s">
        <v>1</v>
      </c>
      <c r="H722" s="34">
        <v>13.210621434170156</v>
      </c>
      <c r="I722" s="34">
        <v>4.6579282745978432</v>
      </c>
      <c r="J722" s="34">
        <v>0</v>
      </c>
      <c r="K722" s="75">
        <f t="shared" si="238"/>
        <v>17.87</v>
      </c>
      <c r="L722" s="76">
        <f t="shared" si="239"/>
        <v>26526.23</v>
      </c>
      <c r="M722" s="77">
        <f t="shared" si="235"/>
        <v>9.5194636921766454E-4</v>
      </c>
    </row>
    <row r="723" spans="2:13" s="8" customFormat="1" ht="18" x14ac:dyDescent="0.2">
      <c r="B723" s="13"/>
      <c r="C723" s="14"/>
      <c r="D723" s="14"/>
      <c r="E723" s="15"/>
      <c r="F723" s="16"/>
      <c r="G723" s="16"/>
      <c r="H723" s="16">
        <v>0</v>
      </c>
      <c r="I723" s="16">
        <v>0</v>
      </c>
      <c r="J723" s="16">
        <v>0</v>
      </c>
      <c r="K723" s="17"/>
      <c r="L723" s="18"/>
      <c r="M723" s="19">
        <f t="shared" si="235"/>
        <v>0</v>
      </c>
    </row>
    <row r="724" spans="2:13" s="8" customFormat="1" ht="25.5" customHeight="1" x14ac:dyDescent="0.2">
      <c r="B724" s="48" t="s">
        <v>875</v>
      </c>
      <c r="C724" s="49"/>
      <c r="D724" s="49"/>
      <c r="E724" s="70" t="s">
        <v>364</v>
      </c>
      <c r="F724" s="50"/>
      <c r="G724" s="51"/>
      <c r="H724" s="52">
        <v>0</v>
      </c>
      <c r="I724" s="52">
        <v>0</v>
      </c>
      <c r="J724" s="50">
        <v>0</v>
      </c>
      <c r="K724" s="50"/>
      <c r="L724" s="53">
        <f>SUBTOTAL(9,L725)</f>
        <v>6068.86</v>
      </c>
      <c r="M724" s="54">
        <f t="shared" si="235"/>
        <v>2.1779307659966439E-4</v>
      </c>
    </row>
    <row r="725" spans="2:13" s="72" customFormat="1" ht="54" x14ac:dyDescent="0.2">
      <c r="B725" s="73" t="s">
        <v>876</v>
      </c>
      <c r="C725" s="74" t="s">
        <v>32</v>
      </c>
      <c r="D725" s="74">
        <v>120432</v>
      </c>
      <c r="E725" s="35" t="s">
        <v>365</v>
      </c>
      <c r="F725" s="34">
        <v>47.64</v>
      </c>
      <c r="G725" s="34" t="s">
        <v>13</v>
      </c>
      <c r="H725" s="34">
        <v>59.210868250134084</v>
      </c>
      <c r="I725" s="34">
        <v>68.177122355652955</v>
      </c>
      <c r="J725" s="34">
        <v>0</v>
      </c>
      <c r="K725" s="75">
        <f>ROUND(+H725+I725+J725,2)</f>
        <v>127.39</v>
      </c>
      <c r="L725" s="76">
        <f>ROUND(F725*K725,2)</f>
        <v>6068.86</v>
      </c>
      <c r="M725" s="77">
        <f t="shared" si="235"/>
        <v>2.1779307659966439E-4</v>
      </c>
    </row>
    <row r="726" spans="2:13" s="8" customFormat="1" ht="18" x14ac:dyDescent="0.2">
      <c r="B726" s="13"/>
      <c r="C726" s="14"/>
      <c r="D726" s="14"/>
      <c r="E726" s="15"/>
      <c r="F726" s="16"/>
      <c r="G726" s="16"/>
      <c r="H726" s="16">
        <v>0</v>
      </c>
      <c r="I726" s="16">
        <v>0</v>
      </c>
      <c r="J726" s="16">
        <v>0</v>
      </c>
      <c r="K726" s="17"/>
      <c r="L726" s="18"/>
      <c r="M726" s="19">
        <f t="shared" si="235"/>
        <v>0</v>
      </c>
    </row>
    <row r="727" spans="2:13" s="8" customFormat="1" ht="18" x14ac:dyDescent="0.2">
      <c r="B727" s="13"/>
      <c r="C727" s="14"/>
      <c r="D727" s="14"/>
      <c r="E727" s="15"/>
      <c r="F727" s="16"/>
      <c r="G727" s="16"/>
      <c r="H727" s="16">
        <v>0</v>
      </c>
      <c r="I727" s="16">
        <v>0</v>
      </c>
      <c r="J727" s="16">
        <v>0</v>
      </c>
      <c r="K727" s="17"/>
      <c r="L727" s="18"/>
      <c r="M727" s="19">
        <f t="shared" si="235"/>
        <v>0</v>
      </c>
    </row>
    <row r="728" spans="2:13" s="8" customFormat="1" ht="25.5" customHeight="1" x14ac:dyDescent="0.2">
      <c r="B728" s="37">
        <v>17</v>
      </c>
      <c r="C728" s="38"/>
      <c r="D728" s="38"/>
      <c r="E728" s="68" t="s">
        <v>970</v>
      </c>
      <c r="F728" s="40"/>
      <c r="G728" s="36"/>
      <c r="H728" s="41">
        <v>0</v>
      </c>
      <c r="I728" s="41">
        <v>0</v>
      </c>
      <c r="J728" s="40">
        <v>0</v>
      </c>
      <c r="K728" s="40"/>
      <c r="L728" s="42">
        <f>SUBTOTAL(9,L729:L776)</f>
        <v>1587939.0500000003</v>
      </c>
      <c r="M728" s="43">
        <f t="shared" si="235"/>
        <v>5.6986341941031492E-2</v>
      </c>
    </row>
    <row r="729" spans="2:13" s="8" customFormat="1" ht="25.5" customHeight="1" x14ac:dyDescent="0.2">
      <c r="B729" s="48" t="s">
        <v>877</v>
      </c>
      <c r="C729" s="49"/>
      <c r="D729" s="49"/>
      <c r="E729" s="70" t="s">
        <v>362</v>
      </c>
      <c r="F729" s="50"/>
      <c r="G729" s="51"/>
      <c r="H729" s="52">
        <v>0</v>
      </c>
      <c r="I729" s="52">
        <v>0</v>
      </c>
      <c r="J729" s="50">
        <v>0</v>
      </c>
      <c r="K729" s="50"/>
      <c r="L729" s="53">
        <f>SUBTOTAL(9,L730:L731)</f>
        <v>18293.14</v>
      </c>
      <c r="M729" s="54">
        <f t="shared" si="235"/>
        <v>6.5648560706102704E-4</v>
      </c>
    </row>
    <row r="730" spans="2:13" s="72" customFormat="1" ht="72" x14ac:dyDescent="0.2">
      <c r="B730" s="73" t="s">
        <v>878</v>
      </c>
      <c r="C730" s="74" t="s">
        <v>33</v>
      </c>
      <c r="D730" s="74">
        <v>87620</v>
      </c>
      <c r="E730" s="35" t="s">
        <v>973</v>
      </c>
      <c r="F730" s="34">
        <v>504.35999999999996</v>
      </c>
      <c r="G730" s="34" t="s">
        <v>13</v>
      </c>
      <c r="H730" s="34">
        <v>23.813065891169519</v>
      </c>
      <c r="I730" s="34">
        <v>12.356078418179653</v>
      </c>
      <c r="J730" s="34">
        <v>0.10275325087883289</v>
      </c>
      <c r="K730" s="75">
        <f>ROUND(+H730+I730+J730,2)</f>
        <v>36.270000000000003</v>
      </c>
      <c r="L730" s="76">
        <f>ROUND(F730*K730,2)</f>
        <v>18293.14</v>
      </c>
      <c r="M730" s="77">
        <f t="shared" si="235"/>
        <v>6.5648560706102704E-4</v>
      </c>
    </row>
    <row r="731" spans="2:13" s="8" customFormat="1" ht="18" x14ac:dyDescent="0.2">
      <c r="B731" s="13"/>
      <c r="C731" s="14"/>
      <c r="D731" s="14"/>
      <c r="E731" s="15"/>
      <c r="F731" s="16"/>
      <c r="G731" s="16"/>
      <c r="H731" s="16">
        <v>0</v>
      </c>
      <c r="I731" s="16">
        <v>0</v>
      </c>
      <c r="J731" s="16">
        <v>0</v>
      </c>
      <c r="K731" s="17"/>
      <c r="L731" s="18"/>
      <c r="M731" s="19">
        <f t="shared" si="235"/>
        <v>0</v>
      </c>
    </row>
    <row r="732" spans="2:13" s="8" customFormat="1" ht="25.5" customHeight="1" x14ac:dyDescent="0.2">
      <c r="B732" s="48" t="s">
        <v>879</v>
      </c>
      <c r="C732" s="49"/>
      <c r="D732" s="49"/>
      <c r="E732" s="70" t="s">
        <v>368</v>
      </c>
      <c r="F732" s="50"/>
      <c r="G732" s="51"/>
      <c r="H732" s="52">
        <v>0</v>
      </c>
      <c r="I732" s="52">
        <v>0</v>
      </c>
      <c r="J732" s="50">
        <v>0</v>
      </c>
      <c r="K732" s="50"/>
      <c r="L732" s="53">
        <f>SUBTOTAL(9,L733:L736)</f>
        <v>28986.850000000002</v>
      </c>
      <c r="M732" s="54">
        <f t="shared" si="235"/>
        <v>1.0402505977124177E-3</v>
      </c>
    </row>
    <row r="733" spans="2:13" s="72" customFormat="1" ht="36" x14ac:dyDescent="0.2">
      <c r="B733" s="73" t="s">
        <v>880</v>
      </c>
      <c r="C733" s="74" t="s">
        <v>38</v>
      </c>
      <c r="D733" s="74" t="s">
        <v>1030</v>
      </c>
      <c r="E733" s="35" t="s">
        <v>1042</v>
      </c>
      <c r="F733" s="34">
        <v>28</v>
      </c>
      <c r="G733" s="34" t="s">
        <v>13</v>
      </c>
      <c r="H733" s="34">
        <v>141.71102157528799</v>
      </c>
      <c r="I733" s="34">
        <v>59.215786505524001</v>
      </c>
      <c r="J733" s="34">
        <v>0</v>
      </c>
      <c r="K733" s="75">
        <f t="shared" ref="K733:K736" si="240">ROUND(+H733+I733+J733,2)</f>
        <v>200.93</v>
      </c>
      <c r="L733" s="76">
        <f t="shared" ref="L733:L736" si="241">ROUND(F733*K733,2)</f>
        <v>5626.04</v>
      </c>
      <c r="M733" s="77">
        <f t="shared" si="235"/>
        <v>2.0190160271826602E-4</v>
      </c>
    </row>
    <row r="734" spans="2:13" s="72" customFormat="1" ht="36" x14ac:dyDescent="0.2">
      <c r="B734" s="73" t="s">
        <v>885</v>
      </c>
      <c r="C734" s="74" t="s">
        <v>38</v>
      </c>
      <c r="D734" s="74" t="s">
        <v>1029</v>
      </c>
      <c r="E734" s="35" t="s">
        <v>1041</v>
      </c>
      <c r="F734" s="34">
        <v>59.1</v>
      </c>
      <c r="G734" s="34" t="s">
        <v>13</v>
      </c>
      <c r="H734" s="34">
        <v>137.44312267184398</v>
      </c>
      <c r="I734" s="34">
        <v>39.952567130520002</v>
      </c>
      <c r="J734" s="34">
        <v>0</v>
      </c>
      <c r="K734" s="75">
        <f t="shared" si="240"/>
        <v>177.4</v>
      </c>
      <c r="L734" s="76">
        <f t="shared" si="241"/>
        <v>10484.34</v>
      </c>
      <c r="M734" s="77">
        <f t="shared" si="235"/>
        <v>3.7625133298789651E-4</v>
      </c>
    </row>
    <row r="735" spans="2:13" s="72" customFormat="1" ht="36" x14ac:dyDescent="0.2">
      <c r="B735" s="73" t="s">
        <v>1674</v>
      </c>
      <c r="C735" s="74" t="s">
        <v>38</v>
      </c>
      <c r="D735" s="74" t="s">
        <v>1028</v>
      </c>
      <c r="E735" s="35" t="s">
        <v>1033</v>
      </c>
      <c r="F735" s="34">
        <v>70.7</v>
      </c>
      <c r="G735" s="34" t="s">
        <v>13</v>
      </c>
      <c r="H735" s="34">
        <v>136.38401262455199</v>
      </c>
      <c r="I735" s="34">
        <v>26.110732849080001</v>
      </c>
      <c r="J735" s="34">
        <v>0</v>
      </c>
      <c r="K735" s="75">
        <f t="shared" si="240"/>
        <v>162.49</v>
      </c>
      <c r="L735" s="76">
        <f t="shared" si="241"/>
        <v>11488.04</v>
      </c>
      <c r="M735" s="77">
        <f t="shared" si="235"/>
        <v>4.1227109798215957E-4</v>
      </c>
    </row>
    <row r="736" spans="2:13" s="72" customFormat="1" ht="36" x14ac:dyDescent="0.2">
      <c r="B736" s="73" t="s">
        <v>1675</v>
      </c>
      <c r="C736" s="74" t="s">
        <v>38</v>
      </c>
      <c r="D736" s="74" t="s">
        <v>1034</v>
      </c>
      <c r="E736" s="35" t="s">
        <v>1031</v>
      </c>
      <c r="F736" s="34">
        <v>47.5</v>
      </c>
      <c r="G736" s="34" t="s">
        <v>1</v>
      </c>
      <c r="H736" s="34">
        <v>24.432934754360002</v>
      </c>
      <c r="I736" s="34">
        <v>4.7922108080440005</v>
      </c>
      <c r="J736" s="34">
        <v>0</v>
      </c>
      <c r="K736" s="75">
        <f t="shared" si="240"/>
        <v>29.23</v>
      </c>
      <c r="L736" s="76">
        <f t="shared" si="241"/>
        <v>1388.43</v>
      </c>
      <c r="M736" s="77">
        <f t="shared" si="235"/>
        <v>4.9826564024095475E-5</v>
      </c>
    </row>
    <row r="737" spans="2:13" s="8" customFormat="1" ht="18" x14ac:dyDescent="0.2">
      <c r="B737" s="13"/>
      <c r="C737" s="14"/>
      <c r="D737" s="14"/>
      <c r="E737" s="15"/>
      <c r="F737" s="16"/>
      <c r="G737" s="16"/>
      <c r="H737" s="16">
        <v>0</v>
      </c>
      <c r="I737" s="16">
        <v>0</v>
      </c>
      <c r="J737" s="16">
        <v>0</v>
      </c>
      <c r="K737" s="17"/>
      <c r="L737" s="18"/>
      <c r="M737" s="19">
        <f t="shared" si="235"/>
        <v>0</v>
      </c>
    </row>
    <row r="738" spans="2:13" s="8" customFormat="1" ht="25.5" customHeight="1" x14ac:dyDescent="0.2">
      <c r="B738" s="48" t="s">
        <v>881</v>
      </c>
      <c r="C738" s="49"/>
      <c r="D738" s="49"/>
      <c r="E738" s="70" t="s">
        <v>375</v>
      </c>
      <c r="F738" s="50"/>
      <c r="G738" s="51"/>
      <c r="H738" s="52">
        <v>0</v>
      </c>
      <c r="I738" s="52">
        <v>0</v>
      </c>
      <c r="J738" s="50">
        <v>0</v>
      </c>
      <c r="K738" s="50"/>
      <c r="L738" s="53">
        <f>SUBTOTAL(9,L739:L740)</f>
        <v>57087.9</v>
      </c>
      <c r="M738" s="54">
        <f t="shared" si="235"/>
        <v>2.0487125057447333E-3</v>
      </c>
    </row>
    <row r="739" spans="2:13" s="72" customFormat="1" ht="18" x14ac:dyDescent="0.2">
      <c r="B739" s="73" t="s">
        <v>882</v>
      </c>
      <c r="C739" s="74" t="s">
        <v>32</v>
      </c>
      <c r="D739" s="74">
        <v>130315</v>
      </c>
      <c r="E739" s="35" t="s">
        <v>1044</v>
      </c>
      <c r="F739" s="34">
        <v>605.9</v>
      </c>
      <c r="G739" s="34" t="s">
        <v>1</v>
      </c>
      <c r="H739" s="34">
        <v>81.174314906304275</v>
      </c>
      <c r="I739" s="34">
        <v>13.048871248665815</v>
      </c>
      <c r="J739" s="34">
        <v>0</v>
      </c>
      <c r="K739" s="75">
        <f>ROUND(+H739+I739+J739,2)</f>
        <v>94.22</v>
      </c>
      <c r="L739" s="76">
        <f>ROUND(F739*K739,2)</f>
        <v>57087.9</v>
      </c>
      <c r="M739" s="77">
        <f t="shared" si="235"/>
        <v>2.0487125057447333E-3</v>
      </c>
    </row>
    <row r="740" spans="2:13" s="8" customFormat="1" ht="18" x14ac:dyDescent="0.2">
      <c r="B740" s="13"/>
      <c r="C740" s="14"/>
      <c r="D740" s="14"/>
      <c r="E740" s="15"/>
      <c r="F740" s="16"/>
      <c r="G740" s="16"/>
      <c r="H740" s="16">
        <v>0</v>
      </c>
      <c r="I740" s="16">
        <v>0</v>
      </c>
      <c r="J740" s="16">
        <v>0</v>
      </c>
      <c r="K740" s="17"/>
      <c r="L740" s="18"/>
      <c r="M740" s="19">
        <f t="shared" si="235"/>
        <v>0</v>
      </c>
    </row>
    <row r="741" spans="2:13" s="8" customFormat="1" ht="25.5" customHeight="1" x14ac:dyDescent="0.2">
      <c r="B741" s="48" t="s">
        <v>883</v>
      </c>
      <c r="C741" s="49"/>
      <c r="D741" s="49"/>
      <c r="E741" s="70" t="s">
        <v>369</v>
      </c>
      <c r="F741" s="50"/>
      <c r="G741" s="51"/>
      <c r="H741" s="52">
        <v>0</v>
      </c>
      <c r="I741" s="52">
        <v>0</v>
      </c>
      <c r="J741" s="50">
        <v>0</v>
      </c>
      <c r="K741" s="50"/>
      <c r="L741" s="53">
        <f>SUBTOTAL(9,L742:L755)</f>
        <v>523715.3</v>
      </c>
      <c r="M741" s="54">
        <f t="shared" si="235"/>
        <v>1.8794562149945165E-2</v>
      </c>
    </row>
    <row r="742" spans="2:13" s="72" customFormat="1" ht="36" x14ac:dyDescent="0.2">
      <c r="B742" s="73" t="s">
        <v>884</v>
      </c>
      <c r="C742" s="74" t="s">
        <v>38</v>
      </c>
      <c r="D742" s="74" t="s">
        <v>1035</v>
      </c>
      <c r="E742" s="35" t="s">
        <v>1063</v>
      </c>
      <c r="F742" s="34">
        <v>250.22</v>
      </c>
      <c r="G742" s="34" t="s">
        <v>13</v>
      </c>
      <c r="H742" s="34">
        <v>1157.3031807854879</v>
      </c>
      <c r="I742" s="34">
        <v>3.9742842368679998</v>
      </c>
      <c r="J742" s="34">
        <v>0</v>
      </c>
      <c r="K742" s="75">
        <f t="shared" ref="K742:K750" si="242">ROUND(+H742+I742+J742,2)</f>
        <v>1161.28</v>
      </c>
      <c r="L742" s="76">
        <f t="shared" ref="L742:L750" si="243">ROUND(F742*K742,2)</f>
        <v>290575.48</v>
      </c>
      <c r="M742" s="77">
        <f t="shared" si="235"/>
        <v>1.0427877356476215E-2</v>
      </c>
    </row>
    <row r="743" spans="2:13" s="72" customFormat="1" ht="36" x14ac:dyDescent="0.2">
      <c r="B743" s="73" t="s">
        <v>886</v>
      </c>
      <c r="C743" s="74" t="s">
        <v>38</v>
      </c>
      <c r="D743" s="74" t="s">
        <v>1036</v>
      </c>
      <c r="E743" s="35" t="s">
        <v>1062</v>
      </c>
      <c r="F743" s="34">
        <v>44.02</v>
      </c>
      <c r="G743" s="34" t="s">
        <v>13</v>
      </c>
      <c r="H743" s="34">
        <v>1235.64586557082</v>
      </c>
      <c r="I743" s="34">
        <v>3.9742842368679998</v>
      </c>
      <c r="J743" s="34">
        <v>0</v>
      </c>
      <c r="K743" s="75">
        <f t="shared" si="242"/>
        <v>1239.6199999999999</v>
      </c>
      <c r="L743" s="76">
        <f t="shared" si="243"/>
        <v>54568.07</v>
      </c>
      <c r="M743" s="77">
        <f t="shared" si="235"/>
        <v>1.958283408977279E-3</v>
      </c>
    </row>
    <row r="744" spans="2:13" s="72" customFormat="1" ht="36" x14ac:dyDescent="0.2">
      <c r="B744" s="73" t="s">
        <v>887</v>
      </c>
      <c r="C744" s="74" t="s">
        <v>38</v>
      </c>
      <c r="D744" s="74" t="s">
        <v>1037</v>
      </c>
      <c r="E744" s="35" t="s">
        <v>1061</v>
      </c>
      <c r="F744" s="34">
        <v>230.2</v>
      </c>
      <c r="G744" s="34" t="s">
        <v>1</v>
      </c>
      <c r="H744" s="34">
        <v>269.74798867860801</v>
      </c>
      <c r="I744" s="34">
        <v>0</v>
      </c>
      <c r="J744" s="34">
        <v>0</v>
      </c>
      <c r="K744" s="75">
        <f t="shared" si="242"/>
        <v>269.75</v>
      </c>
      <c r="L744" s="76">
        <f t="shared" si="243"/>
        <v>62096.45</v>
      </c>
      <c r="M744" s="77">
        <f t="shared" si="235"/>
        <v>2.2284542552336402E-3</v>
      </c>
    </row>
    <row r="745" spans="2:13" s="72" customFormat="1" ht="36" x14ac:dyDescent="0.2">
      <c r="B745" s="73" t="s">
        <v>888</v>
      </c>
      <c r="C745" s="74" t="s">
        <v>38</v>
      </c>
      <c r="D745" s="74" t="s">
        <v>1038</v>
      </c>
      <c r="E745" s="35" t="s">
        <v>1060</v>
      </c>
      <c r="F745" s="34">
        <v>39.799999999999997</v>
      </c>
      <c r="G745" s="34" t="s">
        <v>1</v>
      </c>
      <c r="H745" s="34">
        <v>284.14559357892404</v>
      </c>
      <c r="I745" s="34">
        <v>0</v>
      </c>
      <c r="J745" s="34">
        <v>0</v>
      </c>
      <c r="K745" s="75">
        <f t="shared" si="242"/>
        <v>284.14999999999998</v>
      </c>
      <c r="L745" s="76">
        <f t="shared" si="243"/>
        <v>11309.17</v>
      </c>
      <c r="M745" s="77">
        <f t="shared" si="235"/>
        <v>4.0585199330494143E-4</v>
      </c>
    </row>
    <row r="746" spans="2:13" s="72" customFormat="1" ht="36" x14ac:dyDescent="0.2">
      <c r="B746" s="73" t="s">
        <v>889</v>
      </c>
      <c r="C746" s="74" t="s">
        <v>38</v>
      </c>
      <c r="D746" s="74" t="s">
        <v>1039</v>
      </c>
      <c r="E746" s="35" t="s">
        <v>1059</v>
      </c>
      <c r="F746" s="34">
        <v>52.7</v>
      </c>
      <c r="G746" s="34" t="s">
        <v>1</v>
      </c>
      <c r="H746" s="34">
        <v>157.17822276098801</v>
      </c>
      <c r="I746" s="34">
        <v>4.9390181413320002</v>
      </c>
      <c r="J746" s="34">
        <v>0</v>
      </c>
      <c r="K746" s="75">
        <f t="shared" si="242"/>
        <v>162.12</v>
      </c>
      <c r="L746" s="76">
        <f t="shared" si="243"/>
        <v>8543.7199999999993</v>
      </c>
      <c r="M746" s="77">
        <f t="shared" si="235"/>
        <v>3.0660833573456704E-4</v>
      </c>
    </row>
    <row r="747" spans="2:13" s="72" customFormat="1" ht="36" x14ac:dyDescent="0.2">
      <c r="B747" s="73" t="s">
        <v>890</v>
      </c>
      <c r="C747" s="74" t="s">
        <v>38</v>
      </c>
      <c r="D747" s="74" t="s">
        <v>1040</v>
      </c>
      <c r="E747" s="35" t="s">
        <v>1058</v>
      </c>
      <c r="F747" s="34">
        <v>51.55</v>
      </c>
      <c r="G747" s="34" t="s">
        <v>1</v>
      </c>
      <c r="H747" s="34">
        <v>167.90564432910401</v>
      </c>
      <c r="I747" s="34">
        <v>4.9390181413320002</v>
      </c>
      <c r="J747" s="34">
        <v>0</v>
      </c>
      <c r="K747" s="75">
        <f t="shared" si="242"/>
        <v>172.84</v>
      </c>
      <c r="L747" s="76">
        <f t="shared" si="243"/>
        <v>8909.9</v>
      </c>
      <c r="M747" s="77">
        <f t="shared" si="235"/>
        <v>3.197494312268449E-4</v>
      </c>
    </row>
    <row r="748" spans="2:13" s="72" customFormat="1" ht="36" x14ac:dyDescent="0.2">
      <c r="B748" s="73" t="s">
        <v>891</v>
      </c>
      <c r="C748" s="74" t="s">
        <v>38</v>
      </c>
      <c r="D748" s="74" t="s">
        <v>1064</v>
      </c>
      <c r="E748" s="35" t="s">
        <v>1057</v>
      </c>
      <c r="F748" s="34">
        <v>4</v>
      </c>
      <c r="G748" s="34" t="s">
        <v>2</v>
      </c>
      <c r="H748" s="34">
        <v>1352.2423469157679</v>
      </c>
      <c r="I748" s="34">
        <v>0</v>
      </c>
      <c r="J748" s="34">
        <v>0</v>
      </c>
      <c r="K748" s="75">
        <f t="shared" ref="K748" si="244">ROUND(+H748+I748+J748,2)</f>
        <v>1352.24</v>
      </c>
      <c r="L748" s="76">
        <f t="shared" ref="L748" si="245">ROUND(F748*K748,2)</f>
        <v>5408.96</v>
      </c>
      <c r="M748" s="77">
        <f t="shared" si="235"/>
        <v>1.9411125641463484E-4</v>
      </c>
    </row>
    <row r="749" spans="2:13" s="72" customFormat="1" ht="54" x14ac:dyDescent="0.2">
      <c r="B749" s="73" t="s">
        <v>892</v>
      </c>
      <c r="C749" s="74" t="s">
        <v>38</v>
      </c>
      <c r="D749" s="74" t="s">
        <v>1070</v>
      </c>
      <c r="E749" s="35" t="s">
        <v>1047</v>
      </c>
      <c r="F749" s="34">
        <v>3</v>
      </c>
      <c r="G749" s="34" t="s">
        <v>9</v>
      </c>
      <c r="H749" s="34">
        <v>2638.3899351376604</v>
      </c>
      <c r="I749" s="34">
        <v>1.5624494757079999</v>
      </c>
      <c r="J749" s="34">
        <v>0</v>
      </c>
      <c r="K749" s="75">
        <f t="shared" si="242"/>
        <v>2639.95</v>
      </c>
      <c r="L749" s="76">
        <f t="shared" si="243"/>
        <v>7919.85</v>
      </c>
      <c r="M749" s="77">
        <f t="shared" si="235"/>
        <v>2.8421952355266926E-4</v>
      </c>
    </row>
    <row r="750" spans="2:13" s="72" customFormat="1" ht="54" x14ac:dyDescent="0.2">
      <c r="B750" s="73" t="s">
        <v>1676</v>
      </c>
      <c r="C750" s="74" t="s">
        <v>38</v>
      </c>
      <c r="D750" s="74" t="s">
        <v>1071</v>
      </c>
      <c r="E750" s="35" t="s">
        <v>1048</v>
      </c>
      <c r="F750" s="34">
        <v>3</v>
      </c>
      <c r="G750" s="34" t="s">
        <v>9</v>
      </c>
      <c r="H750" s="34">
        <v>2684.1728506473319</v>
      </c>
      <c r="I750" s="34">
        <v>1.6253669042600001</v>
      </c>
      <c r="J750" s="34">
        <v>0</v>
      </c>
      <c r="K750" s="75">
        <f t="shared" si="242"/>
        <v>2685.8</v>
      </c>
      <c r="L750" s="76">
        <f t="shared" si="243"/>
        <v>8057.4</v>
      </c>
      <c r="M750" s="77">
        <f t="shared" si="235"/>
        <v>2.8915577808585728E-4</v>
      </c>
    </row>
    <row r="751" spans="2:13" s="72" customFormat="1" ht="54" x14ac:dyDescent="0.2">
      <c r="B751" s="73" t="s">
        <v>1677</v>
      </c>
      <c r="C751" s="74" t="s">
        <v>38</v>
      </c>
      <c r="D751" s="74" t="s">
        <v>1065</v>
      </c>
      <c r="E751" s="35" t="s">
        <v>1056</v>
      </c>
      <c r="F751" s="34">
        <v>46</v>
      </c>
      <c r="G751" s="34" t="s">
        <v>7</v>
      </c>
      <c r="H751" s="34">
        <v>692.46921864331193</v>
      </c>
      <c r="I751" s="34">
        <v>0</v>
      </c>
      <c r="J751" s="34">
        <v>0</v>
      </c>
      <c r="K751" s="75">
        <f t="shared" ref="K751:K753" si="246">ROUND(+H751+I751+J751,2)</f>
        <v>692.47</v>
      </c>
      <c r="L751" s="76">
        <f t="shared" ref="L751:L753" si="247">ROUND(F751*K751,2)</f>
        <v>31853.62</v>
      </c>
      <c r="M751" s="77">
        <f t="shared" si="235"/>
        <v>1.1431303244162168E-3</v>
      </c>
    </row>
    <row r="752" spans="2:13" s="72" customFormat="1" ht="36" x14ac:dyDescent="0.2">
      <c r="B752" s="73" t="s">
        <v>1678</v>
      </c>
      <c r="C752" s="74" t="s">
        <v>38</v>
      </c>
      <c r="D752" s="74" t="s">
        <v>1066</v>
      </c>
      <c r="E752" s="35" t="s">
        <v>1055</v>
      </c>
      <c r="F752" s="34">
        <v>52</v>
      </c>
      <c r="G752" s="34" t="s">
        <v>7</v>
      </c>
      <c r="H752" s="34">
        <v>311.65099609423999</v>
      </c>
      <c r="I752" s="34">
        <v>0</v>
      </c>
      <c r="J752" s="34">
        <v>0</v>
      </c>
      <c r="K752" s="75">
        <f t="shared" si="246"/>
        <v>311.64999999999998</v>
      </c>
      <c r="L752" s="76">
        <f t="shared" si="247"/>
        <v>16205.8</v>
      </c>
      <c r="M752" s="77">
        <f t="shared" si="235"/>
        <v>5.8157727163896372E-4</v>
      </c>
    </row>
    <row r="753" spans="2:13" s="72" customFormat="1" ht="36" x14ac:dyDescent="0.2">
      <c r="B753" s="73" t="s">
        <v>1679</v>
      </c>
      <c r="C753" s="74" t="s">
        <v>38</v>
      </c>
      <c r="D753" s="74" t="s">
        <v>1067</v>
      </c>
      <c r="E753" s="35" t="s">
        <v>1054</v>
      </c>
      <c r="F753" s="34">
        <v>8</v>
      </c>
      <c r="G753" s="34" t="s">
        <v>7</v>
      </c>
      <c r="H753" s="34">
        <v>1118.9235493687679</v>
      </c>
      <c r="I753" s="34">
        <v>0.73403666643999999</v>
      </c>
      <c r="J753" s="34">
        <v>0</v>
      </c>
      <c r="K753" s="75">
        <f t="shared" si="246"/>
        <v>1119.6600000000001</v>
      </c>
      <c r="L753" s="76">
        <f t="shared" si="247"/>
        <v>8957.2800000000007</v>
      </c>
      <c r="M753" s="77">
        <f t="shared" si="235"/>
        <v>3.2144975648880386E-4</v>
      </c>
    </row>
    <row r="754" spans="2:13" s="72" customFormat="1" ht="36" x14ac:dyDescent="0.2">
      <c r="B754" s="73" t="s">
        <v>1680</v>
      </c>
      <c r="C754" s="74" t="s">
        <v>38</v>
      </c>
      <c r="D754" s="74" t="s">
        <v>1068</v>
      </c>
      <c r="E754" s="35" t="s">
        <v>1053</v>
      </c>
      <c r="F754" s="34">
        <v>4</v>
      </c>
      <c r="G754" s="34" t="s">
        <v>7</v>
      </c>
      <c r="H754" s="34">
        <v>1074.9337805728278</v>
      </c>
      <c r="I754" s="34">
        <v>0.70257795216399999</v>
      </c>
      <c r="J754" s="34">
        <v>0</v>
      </c>
      <c r="K754" s="75">
        <f t="shared" ref="K754:K755" si="248">ROUND(+H754+I754+J754,2)</f>
        <v>1075.6400000000001</v>
      </c>
      <c r="L754" s="76">
        <f t="shared" ref="L754:L755" si="249">ROUND(F754*K754,2)</f>
        <v>4302.5600000000004</v>
      </c>
      <c r="M754" s="77">
        <f t="shared" si="235"/>
        <v>1.5440589825019068E-4</v>
      </c>
    </row>
    <row r="755" spans="2:13" s="72" customFormat="1" ht="36" x14ac:dyDescent="0.2">
      <c r="B755" s="73" t="s">
        <v>1681</v>
      </c>
      <c r="C755" s="74" t="s">
        <v>38</v>
      </c>
      <c r="D755" s="74" t="s">
        <v>1069</v>
      </c>
      <c r="E755" s="35" t="s">
        <v>1052</v>
      </c>
      <c r="F755" s="34">
        <v>4</v>
      </c>
      <c r="G755" s="34" t="s">
        <v>7</v>
      </c>
      <c r="H755" s="34">
        <v>1250.9452869470481</v>
      </c>
      <c r="I755" s="34">
        <v>0.81792657117599998</v>
      </c>
      <c r="J755" s="34">
        <v>0</v>
      </c>
      <c r="K755" s="75">
        <f t="shared" si="248"/>
        <v>1251.76</v>
      </c>
      <c r="L755" s="76">
        <f t="shared" si="249"/>
        <v>5007.04</v>
      </c>
      <c r="M755" s="77">
        <f t="shared" si="235"/>
        <v>1.7968756014434073E-4</v>
      </c>
    </row>
    <row r="756" spans="2:13" s="8" customFormat="1" ht="18" x14ac:dyDescent="0.2">
      <c r="B756" s="13"/>
      <c r="C756" s="14"/>
      <c r="D756" s="14"/>
      <c r="E756" s="15"/>
      <c r="F756" s="16"/>
      <c r="G756" s="16"/>
      <c r="H756" s="16">
        <v>0</v>
      </c>
      <c r="I756" s="16">
        <v>0</v>
      </c>
      <c r="J756" s="16">
        <v>0</v>
      </c>
      <c r="K756" s="17"/>
      <c r="L756" s="18"/>
      <c r="M756" s="19">
        <f t="shared" si="235"/>
        <v>0</v>
      </c>
    </row>
    <row r="757" spans="2:13" s="8" customFormat="1" ht="25.5" customHeight="1" x14ac:dyDescent="0.2">
      <c r="B757" s="48" t="s">
        <v>893</v>
      </c>
      <c r="C757" s="49"/>
      <c r="D757" s="49"/>
      <c r="E757" s="70" t="s">
        <v>370</v>
      </c>
      <c r="F757" s="50"/>
      <c r="G757" s="51"/>
      <c r="H757" s="52">
        <v>0</v>
      </c>
      <c r="I757" s="52">
        <v>0</v>
      </c>
      <c r="J757" s="50">
        <v>0</v>
      </c>
      <c r="K757" s="50"/>
      <c r="L757" s="53">
        <f>SUBTOTAL(9,L758:L760)</f>
        <v>685437.85</v>
      </c>
      <c r="M757" s="54">
        <f t="shared" si="235"/>
        <v>2.4598296577834928E-2</v>
      </c>
    </row>
    <row r="758" spans="2:13" s="72" customFormat="1" ht="72" x14ac:dyDescent="0.2">
      <c r="B758" s="73" t="s">
        <v>894</v>
      </c>
      <c r="C758" s="74" t="s">
        <v>920</v>
      </c>
      <c r="D758" s="74" t="s">
        <v>1121</v>
      </c>
      <c r="E758" s="35" t="s">
        <v>1155</v>
      </c>
      <c r="F758" s="34">
        <v>638</v>
      </c>
      <c r="G758" s="34" t="s">
        <v>13</v>
      </c>
      <c r="H758" s="34">
        <v>688.98243375629238</v>
      </c>
      <c r="I758" s="34">
        <v>44.019329371312644</v>
      </c>
      <c r="J758" s="34">
        <v>0</v>
      </c>
      <c r="K758" s="75">
        <f t="shared" ref="K758:K759" si="250">ROUND(+H758+I758+J758,2)</f>
        <v>733</v>
      </c>
      <c r="L758" s="76">
        <f t="shared" ref="L758:L759" si="251">ROUND(F758*K758,2)</f>
        <v>467654</v>
      </c>
      <c r="M758" s="77">
        <f t="shared" si="235"/>
        <v>1.6782691221108981E-2</v>
      </c>
    </row>
    <row r="759" spans="2:13" s="72" customFormat="1" ht="54" x14ac:dyDescent="0.2">
      <c r="B759" s="73" t="s">
        <v>895</v>
      </c>
      <c r="C759" s="74" t="s">
        <v>920</v>
      </c>
      <c r="D759" s="74" t="s">
        <v>1122</v>
      </c>
      <c r="E759" s="35" t="s">
        <v>1156</v>
      </c>
      <c r="F759" s="34">
        <v>226</v>
      </c>
      <c r="G759" s="34" t="s">
        <v>13</v>
      </c>
      <c r="H759" s="34">
        <v>858.37991801626879</v>
      </c>
      <c r="I759" s="34">
        <v>44.019329371312644</v>
      </c>
      <c r="J759" s="34">
        <v>0</v>
      </c>
      <c r="K759" s="75">
        <f t="shared" si="250"/>
        <v>902.4</v>
      </c>
      <c r="L759" s="76">
        <f t="shared" si="251"/>
        <v>203942.39999999999</v>
      </c>
      <c r="M759" s="77">
        <f t="shared" si="235"/>
        <v>7.3188774737132506E-3</v>
      </c>
    </row>
    <row r="760" spans="2:13" s="72" customFormat="1" ht="36" x14ac:dyDescent="0.2">
      <c r="B760" s="73" t="s">
        <v>1682</v>
      </c>
      <c r="C760" s="74" t="s">
        <v>920</v>
      </c>
      <c r="D760" s="74" t="s">
        <v>1123</v>
      </c>
      <c r="E760" s="35" t="s">
        <v>1157</v>
      </c>
      <c r="F760" s="34">
        <v>17.5</v>
      </c>
      <c r="G760" s="34" t="s">
        <v>13</v>
      </c>
      <c r="H760" s="34">
        <v>790.94247311219931</v>
      </c>
      <c r="I760" s="34">
        <v>0</v>
      </c>
      <c r="J760" s="34">
        <v>0</v>
      </c>
      <c r="K760" s="75">
        <f t="shared" ref="K760" si="252">ROUND(+H760+I760+J760,2)</f>
        <v>790.94</v>
      </c>
      <c r="L760" s="76">
        <f t="shared" ref="L760" si="253">ROUND(F760*K760,2)</f>
        <v>13841.45</v>
      </c>
      <c r="M760" s="77">
        <f t="shared" si="235"/>
        <v>4.9672788301269517E-4</v>
      </c>
    </row>
    <row r="761" spans="2:13" s="8" customFormat="1" ht="18" x14ac:dyDescent="0.2">
      <c r="B761" s="13"/>
      <c r="C761" s="14"/>
      <c r="D761" s="14"/>
      <c r="E761" s="15"/>
      <c r="F761" s="16"/>
      <c r="G761" s="16"/>
      <c r="H761" s="16">
        <v>0</v>
      </c>
      <c r="I761" s="16">
        <v>0</v>
      </c>
      <c r="J761" s="16">
        <v>0</v>
      </c>
      <c r="K761" s="17"/>
      <c r="L761" s="18"/>
      <c r="M761" s="19">
        <f t="shared" si="235"/>
        <v>0</v>
      </c>
    </row>
    <row r="762" spans="2:13" s="8" customFormat="1" ht="25.5" customHeight="1" x14ac:dyDescent="0.2">
      <c r="B762" s="48" t="s">
        <v>896</v>
      </c>
      <c r="C762" s="49"/>
      <c r="D762" s="49"/>
      <c r="E762" s="70" t="s">
        <v>976</v>
      </c>
      <c r="F762" s="50"/>
      <c r="G762" s="51"/>
      <c r="H762" s="52">
        <v>0</v>
      </c>
      <c r="I762" s="52">
        <v>0</v>
      </c>
      <c r="J762" s="50">
        <v>0</v>
      </c>
      <c r="K762" s="50"/>
      <c r="L762" s="53">
        <f>SUBTOTAL(9,L763)</f>
        <v>11762.3</v>
      </c>
      <c r="M762" s="54">
        <f t="shared" si="235"/>
        <v>4.2211346198268415E-4</v>
      </c>
    </row>
    <row r="763" spans="2:13" s="72" customFormat="1" ht="54" x14ac:dyDescent="0.2">
      <c r="B763" s="73" t="s">
        <v>897</v>
      </c>
      <c r="C763" s="74" t="s">
        <v>38</v>
      </c>
      <c r="D763" s="74" t="s">
        <v>1076</v>
      </c>
      <c r="E763" s="35" t="s">
        <v>1472</v>
      </c>
      <c r="F763" s="34">
        <v>110</v>
      </c>
      <c r="G763" s="34" t="s">
        <v>1</v>
      </c>
      <c r="H763" s="34">
        <v>54.496979364124002</v>
      </c>
      <c r="I763" s="34">
        <v>52.431190459999996</v>
      </c>
      <c r="J763" s="34">
        <v>0</v>
      </c>
      <c r="K763" s="75">
        <f>ROUND(+H763+I763+J763,2)</f>
        <v>106.93</v>
      </c>
      <c r="L763" s="76">
        <f>ROUND(F763*K763,2)</f>
        <v>11762.3</v>
      </c>
      <c r="M763" s="77">
        <f t="shared" si="235"/>
        <v>4.2211346198268415E-4</v>
      </c>
    </row>
    <row r="764" spans="2:13" s="8" customFormat="1" ht="18" x14ac:dyDescent="0.2">
      <c r="B764" s="13"/>
      <c r="C764" s="14"/>
      <c r="D764" s="14"/>
      <c r="E764" s="15"/>
      <c r="F764" s="16"/>
      <c r="G764" s="16"/>
      <c r="H764" s="16">
        <v>0</v>
      </c>
      <c r="I764" s="16">
        <v>0</v>
      </c>
      <c r="J764" s="16">
        <v>0</v>
      </c>
      <c r="K764" s="17"/>
      <c r="L764" s="18"/>
      <c r="M764" s="19">
        <f t="shared" si="235"/>
        <v>0</v>
      </c>
    </row>
    <row r="765" spans="2:13" s="8" customFormat="1" ht="25.5" customHeight="1" x14ac:dyDescent="0.2">
      <c r="B765" s="48" t="s">
        <v>898</v>
      </c>
      <c r="C765" s="49"/>
      <c r="D765" s="49"/>
      <c r="E765" s="70" t="s">
        <v>371</v>
      </c>
      <c r="F765" s="50"/>
      <c r="G765" s="51"/>
      <c r="H765" s="52">
        <v>0</v>
      </c>
      <c r="I765" s="52">
        <v>0</v>
      </c>
      <c r="J765" s="50">
        <v>0</v>
      </c>
      <c r="K765" s="50"/>
      <c r="L765" s="53">
        <f>SUBTOTAL(9,L766:L768)</f>
        <v>227179.02000000002</v>
      </c>
      <c r="M765" s="54">
        <f t="shared" si="235"/>
        <v>8.1527696642691872E-3</v>
      </c>
    </row>
    <row r="766" spans="2:13" s="72" customFormat="1" ht="36" x14ac:dyDescent="0.2">
      <c r="B766" s="73" t="s">
        <v>899</v>
      </c>
      <c r="C766" s="74" t="s">
        <v>920</v>
      </c>
      <c r="D766" s="74" t="s">
        <v>1124</v>
      </c>
      <c r="E766" s="35" t="s">
        <v>1159</v>
      </c>
      <c r="F766" s="34">
        <v>216.4</v>
      </c>
      <c r="G766" s="34" t="s">
        <v>13</v>
      </c>
      <c r="H766" s="34">
        <v>63.871372698696867</v>
      </c>
      <c r="I766" s="34">
        <v>57.427953168633216</v>
      </c>
      <c r="J766" s="34">
        <v>0</v>
      </c>
      <c r="K766" s="75">
        <f t="shared" ref="K766:K767" si="254">ROUND(+H766+I766+J766,2)</f>
        <v>121.3</v>
      </c>
      <c r="L766" s="76">
        <f t="shared" ref="L766:L767" si="255">ROUND(F766*K766,2)</f>
        <v>26249.32</v>
      </c>
      <c r="M766" s="77">
        <f t="shared" si="235"/>
        <v>9.4200890471177504E-4</v>
      </c>
    </row>
    <row r="767" spans="2:13" s="72" customFormat="1" ht="54" x14ac:dyDescent="0.2">
      <c r="B767" s="73" t="s">
        <v>900</v>
      </c>
      <c r="C767" s="74" t="s">
        <v>920</v>
      </c>
      <c r="D767" s="74" t="s">
        <v>1125</v>
      </c>
      <c r="E767" s="35" t="s">
        <v>1160</v>
      </c>
      <c r="F767" s="34">
        <v>38.4</v>
      </c>
      <c r="G767" s="34" t="s">
        <v>13</v>
      </c>
      <c r="H767" s="34">
        <v>46.807980726649753</v>
      </c>
      <c r="I767" s="34">
        <v>60.65787179454059</v>
      </c>
      <c r="J767" s="34">
        <v>0</v>
      </c>
      <c r="K767" s="75">
        <f t="shared" si="254"/>
        <v>107.47</v>
      </c>
      <c r="L767" s="76">
        <f t="shared" si="255"/>
        <v>4126.8500000000004</v>
      </c>
      <c r="M767" s="77">
        <f t="shared" ref="M767:M830" si="256">+L767/$L$851</f>
        <v>1.4810019643974736E-4</v>
      </c>
    </row>
    <row r="768" spans="2:13" s="72" customFormat="1" ht="36" x14ac:dyDescent="0.2">
      <c r="B768" s="73" t="s">
        <v>1683</v>
      </c>
      <c r="C768" s="74" t="s">
        <v>920</v>
      </c>
      <c r="D768" s="74" t="s">
        <v>1126</v>
      </c>
      <c r="E768" s="35" t="s">
        <v>1158</v>
      </c>
      <c r="F768" s="34">
        <v>991.6</v>
      </c>
      <c r="G768" s="34" t="s">
        <v>13</v>
      </c>
      <c r="H768" s="34">
        <v>127.41309294483966</v>
      </c>
      <c r="I768" s="34">
        <v>71.05820976996236</v>
      </c>
      <c r="J768" s="34">
        <v>0</v>
      </c>
      <c r="K768" s="75">
        <f t="shared" ref="K768" si="257">ROUND(+H768+I768+J768,2)</f>
        <v>198.47</v>
      </c>
      <c r="L768" s="76">
        <f t="shared" ref="L768" si="258">ROUND(F768*K768,2)</f>
        <v>196802.85</v>
      </c>
      <c r="M768" s="77">
        <f t="shared" si="256"/>
        <v>7.0626605631176637E-3</v>
      </c>
    </row>
    <row r="769" spans="2:13" s="8" customFormat="1" ht="18" x14ac:dyDescent="0.2">
      <c r="B769" s="13"/>
      <c r="C769" s="14"/>
      <c r="D769" s="14"/>
      <c r="E769" s="15"/>
      <c r="F769" s="16"/>
      <c r="G769" s="16"/>
      <c r="H769" s="16">
        <v>0</v>
      </c>
      <c r="I769" s="16">
        <v>0</v>
      </c>
      <c r="J769" s="16">
        <v>0</v>
      </c>
      <c r="K769" s="17"/>
      <c r="L769" s="18"/>
      <c r="M769" s="19">
        <f t="shared" si="256"/>
        <v>0</v>
      </c>
    </row>
    <row r="770" spans="2:13" s="8" customFormat="1" ht="25.5" customHeight="1" x14ac:dyDescent="0.2">
      <c r="B770" s="48" t="s">
        <v>896</v>
      </c>
      <c r="C770" s="49"/>
      <c r="D770" s="49"/>
      <c r="E770" s="70" t="s">
        <v>990</v>
      </c>
      <c r="F770" s="50"/>
      <c r="G770" s="51"/>
      <c r="H770" s="52">
        <v>0</v>
      </c>
      <c r="I770" s="52">
        <v>0</v>
      </c>
      <c r="J770" s="50">
        <v>0</v>
      </c>
      <c r="K770" s="50"/>
      <c r="L770" s="53">
        <f>SUBTOTAL(9,L771:L772)</f>
        <v>3572.17</v>
      </c>
      <c r="M770" s="54">
        <f t="shared" si="256"/>
        <v>1.281944046224535E-4</v>
      </c>
    </row>
    <row r="771" spans="2:13" s="72" customFormat="1" ht="36" x14ac:dyDescent="0.2">
      <c r="B771" s="73" t="s">
        <v>897</v>
      </c>
      <c r="C771" s="74" t="s">
        <v>33</v>
      </c>
      <c r="D771" s="74">
        <v>98679</v>
      </c>
      <c r="E771" s="35" t="s">
        <v>991</v>
      </c>
      <c r="F771" s="34">
        <v>52.32</v>
      </c>
      <c r="G771" s="34" t="s">
        <v>13</v>
      </c>
      <c r="H771" s="34">
        <v>26.546261271167726</v>
      </c>
      <c r="I771" s="34">
        <v>17.325462444536608</v>
      </c>
      <c r="J771" s="34">
        <v>7.6100127867657116E-2</v>
      </c>
      <c r="K771" s="75">
        <f>ROUND(+H771+I771+J771,2)</f>
        <v>43.95</v>
      </c>
      <c r="L771" s="76">
        <f>ROUND(F771*K771,2)</f>
        <v>2299.46</v>
      </c>
      <c r="M771" s="77">
        <f t="shared" si="256"/>
        <v>8.2520682289237901E-5</v>
      </c>
    </row>
    <row r="772" spans="2:13" s="72" customFormat="1" ht="18" x14ac:dyDescent="0.2">
      <c r="B772" s="73" t="s">
        <v>1684</v>
      </c>
      <c r="C772" s="74" t="s">
        <v>32</v>
      </c>
      <c r="D772" s="74">
        <v>130348</v>
      </c>
      <c r="E772" s="35" t="s">
        <v>1045</v>
      </c>
      <c r="F772" s="34">
        <v>34.5</v>
      </c>
      <c r="G772" s="34" t="s">
        <v>1</v>
      </c>
      <c r="H772" s="34">
        <v>1.1886100543339133</v>
      </c>
      <c r="I772" s="34">
        <v>35.697060653528368</v>
      </c>
      <c r="J772" s="34">
        <v>0</v>
      </c>
      <c r="K772" s="75">
        <f>ROUND(+H772+I772+J772,2)</f>
        <v>36.89</v>
      </c>
      <c r="L772" s="76">
        <f>ROUND(F772*K772,2)</f>
        <v>1272.71</v>
      </c>
      <c r="M772" s="77">
        <f t="shared" si="256"/>
        <v>4.5673722333215609E-5</v>
      </c>
    </row>
    <row r="773" spans="2:13" s="8" customFormat="1" ht="18" x14ac:dyDescent="0.2">
      <c r="B773" s="13"/>
      <c r="C773" s="14"/>
      <c r="D773" s="74"/>
      <c r="E773" s="15"/>
      <c r="F773" s="16"/>
      <c r="G773" s="16"/>
      <c r="H773" s="16">
        <v>0</v>
      </c>
      <c r="I773" s="16">
        <v>0</v>
      </c>
      <c r="J773" s="16">
        <v>0</v>
      </c>
      <c r="K773" s="17"/>
      <c r="L773" s="18"/>
      <c r="M773" s="19">
        <f t="shared" si="256"/>
        <v>0</v>
      </c>
    </row>
    <row r="774" spans="2:13" s="8" customFormat="1" ht="25.5" customHeight="1" x14ac:dyDescent="0.2">
      <c r="B774" s="48" t="s">
        <v>898</v>
      </c>
      <c r="C774" s="49"/>
      <c r="D774" s="49"/>
      <c r="E774" s="70" t="s">
        <v>1154</v>
      </c>
      <c r="F774" s="50"/>
      <c r="G774" s="51"/>
      <c r="H774" s="52">
        <v>0</v>
      </c>
      <c r="I774" s="52">
        <v>0</v>
      </c>
      <c r="J774" s="50">
        <v>0</v>
      </c>
      <c r="K774" s="50"/>
      <c r="L774" s="53">
        <f>SUBTOTAL(9,L775:L776)</f>
        <v>31904.52</v>
      </c>
      <c r="M774" s="54">
        <f t="shared" si="256"/>
        <v>1.1449569718588871E-3</v>
      </c>
    </row>
    <row r="775" spans="2:13" s="72" customFormat="1" ht="36" x14ac:dyDescent="0.2">
      <c r="B775" s="73" t="s">
        <v>899</v>
      </c>
      <c r="C775" s="74" t="s">
        <v>920</v>
      </c>
      <c r="D775" s="74" t="s">
        <v>1120</v>
      </c>
      <c r="E775" s="35" t="s">
        <v>129</v>
      </c>
      <c r="F775" s="34">
        <v>16.7</v>
      </c>
      <c r="G775" s="34" t="s">
        <v>13</v>
      </c>
      <c r="H775" s="34">
        <v>1910.4516483634525</v>
      </c>
      <c r="I775" s="34">
        <v>0</v>
      </c>
      <c r="J775" s="34">
        <v>0</v>
      </c>
      <c r="K775" s="75">
        <f>ROUND(+H775+I775+J775,2)</f>
        <v>1910.45</v>
      </c>
      <c r="L775" s="76">
        <f>ROUND(F775*K775,2)</f>
        <v>31904.52</v>
      </c>
      <c r="M775" s="77">
        <f t="shared" si="256"/>
        <v>1.1449569718588871E-3</v>
      </c>
    </row>
    <row r="776" spans="2:13" s="8" customFormat="1" ht="18" x14ac:dyDescent="0.2">
      <c r="B776" s="13"/>
      <c r="C776" s="14"/>
      <c r="D776" s="14"/>
      <c r="E776" s="15"/>
      <c r="F776" s="16"/>
      <c r="G776" s="16"/>
      <c r="H776" s="16">
        <v>0</v>
      </c>
      <c r="I776" s="16">
        <v>0</v>
      </c>
      <c r="J776" s="16">
        <v>0</v>
      </c>
      <c r="K776" s="17"/>
      <c r="L776" s="18"/>
      <c r="M776" s="19">
        <f t="shared" si="256"/>
        <v>0</v>
      </c>
    </row>
    <row r="777" spans="2:13" s="8" customFormat="1" ht="18" x14ac:dyDescent="0.2">
      <c r="B777" s="13"/>
      <c r="C777" s="14"/>
      <c r="D777" s="14"/>
      <c r="E777" s="15"/>
      <c r="F777" s="16"/>
      <c r="G777" s="16"/>
      <c r="H777" s="16">
        <v>0</v>
      </c>
      <c r="I777" s="16">
        <v>0</v>
      </c>
      <c r="J777" s="16">
        <v>0</v>
      </c>
      <c r="K777" s="17"/>
      <c r="L777" s="18"/>
      <c r="M777" s="19">
        <f t="shared" si="256"/>
        <v>0</v>
      </c>
    </row>
    <row r="778" spans="2:13" s="8" customFormat="1" ht="25.5" customHeight="1" x14ac:dyDescent="0.2">
      <c r="B778" s="37">
        <v>18</v>
      </c>
      <c r="C778" s="38"/>
      <c r="D778" s="38"/>
      <c r="E778" s="68" t="s">
        <v>972</v>
      </c>
      <c r="F778" s="40"/>
      <c r="G778" s="36"/>
      <c r="H778" s="41">
        <v>0</v>
      </c>
      <c r="I778" s="41">
        <v>0</v>
      </c>
      <c r="J778" s="40">
        <v>0</v>
      </c>
      <c r="K778" s="40"/>
      <c r="L778" s="42">
        <f>SUBTOTAL(9,L779:L795)</f>
        <v>557194.99000000011</v>
      </c>
      <c r="M778" s="43">
        <f t="shared" si="256"/>
        <v>1.9996047221062813E-2</v>
      </c>
    </row>
    <row r="779" spans="2:13" s="8" customFormat="1" ht="25.5" customHeight="1" x14ac:dyDescent="0.2">
      <c r="B779" s="48" t="s">
        <v>971</v>
      </c>
      <c r="C779" s="49"/>
      <c r="D779" s="49"/>
      <c r="E779" s="70" t="s">
        <v>362</v>
      </c>
      <c r="F779" s="50"/>
      <c r="G779" s="51"/>
      <c r="H779" s="52">
        <v>0</v>
      </c>
      <c r="I779" s="52">
        <v>0</v>
      </c>
      <c r="J779" s="50">
        <v>0</v>
      </c>
      <c r="K779" s="50"/>
      <c r="L779" s="53">
        <f>SUBTOTAL(9,L780:L781)</f>
        <v>83858.58</v>
      </c>
      <c r="M779" s="54">
        <f t="shared" si="256"/>
        <v>3.0094314479950247E-3</v>
      </c>
    </row>
    <row r="780" spans="2:13" s="72" customFormat="1" ht="36" x14ac:dyDescent="0.2">
      <c r="B780" s="73" t="s">
        <v>901</v>
      </c>
      <c r="C780" s="74" t="s">
        <v>33</v>
      </c>
      <c r="D780" s="74">
        <v>96622</v>
      </c>
      <c r="E780" s="35" t="s">
        <v>975</v>
      </c>
      <c r="F780" s="34">
        <v>38.475000000000001</v>
      </c>
      <c r="G780" s="34" t="s">
        <v>14</v>
      </c>
      <c r="H780" s="34">
        <v>196.11993140106892</v>
      </c>
      <c r="I780" s="34">
        <v>68.376894574203476</v>
      </c>
      <c r="J780" s="34">
        <v>6.0474847795580919E-2</v>
      </c>
      <c r="K780" s="75">
        <f t="shared" ref="K780:K781" si="259">ROUND(+H780+I780+J780,2)</f>
        <v>264.56</v>
      </c>
      <c r="L780" s="76">
        <f t="shared" ref="L780:L781" si="260">ROUND(F780*K780,2)</f>
        <v>10178.950000000001</v>
      </c>
      <c r="M780" s="77">
        <f t="shared" si="256"/>
        <v>3.6529180720170745E-4</v>
      </c>
    </row>
    <row r="781" spans="2:13" s="72" customFormat="1" ht="54" x14ac:dyDescent="0.2">
      <c r="B781" s="73" t="s">
        <v>902</v>
      </c>
      <c r="C781" s="74" t="s">
        <v>33</v>
      </c>
      <c r="D781" s="74">
        <v>94995</v>
      </c>
      <c r="E781" s="35" t="s">
        <v>974</v>
      </c>
      <c r="F781" s="34">
        <v>769.5</v>
      </c>
      <c r="G781" s="34" t="s">
        <v>13</v>
      </c>
      <c r="H781" s="34">
        <v>83.694547946919045</v>
      </c>
      <c r="I781" s="34">
        <v>12.055292071132959</v>
      </c>
      <c r="J781" s="34">
        <v>0</v>
      </c>
      <c r="K781" s="75">
        <f t="shared" si="259"/>
        <v>95.75</v>
      </c>
      <c r="L781" s="76">
        <f t="shared" si="260"/>
        <v>73679.63</v>
      </c>
      <c r="M781" s="77">
        <f t="shared" si="256"/>
        <v>2.6441396407933175E-3</v>
      </c>
    </row>
    <row r="782" spans="2:13" s="8" customFormat="1" ht="18" x14ac:dyDescent="0.2">
      <c r="B782" s="13"/>
      <c r="C782" s="14"/>
      <c r="D782" s="14"/>
      <c r="E782" s="15"/>
      <c r="F782" s="16"/>
      <c r="G782" s="16"/>
      <c r="H782" s="16">
        <v>0</v>
      </c>
      <c r="I782" s="16">
        <v>0</v>
      </c>
      <c r="J782" s="16">
        <v>0</v>
      </c>
      <c r="K782" s="17"/>
      <c r="L782" s="18"/>
      <c r="M782" s="19">
        <f t="shared" si="256"/>
        <v>0</v>
      </c>
    </row>
    <row r="783" spans="2:13" s="8" customFormat="1" ht="25.5" customHeight="1" x14ac:dyDescent="0.2">
      <c r="B783" s="48" t="s">
        <v>902</v>
      </c>
      <c r="C783" s="49"/>
      <c r="D783" s="49"/>
      <c r="E783" s="70" t="s">
        <v>976</v>
      </c>
      <c r="F783" s="50"/>
      <c r="G783" s="51"/>
      <c r="H783" s="52">
        <v>0</v>
      </c>
      <c r="I783" s="52">
        <v>0</v>
      </c>
      <c r="J783" s="50">
        <v>0</v>
      </c>
      <c r="K783" s="50"/>
      <c r="L783" s="53">
        <f>SUBTOTAL(9,L784:L785)</f>
        <v>307330.40999999997</v>
      </c>
      <c r="M783" s="54">
        <f t="shared" si="256"/>
        <v>1.1029161247175954E-2</v>
      </c>
    </row>
    <row r="784" spans="2:13" s="72" customFormat="1" ht="54" x14ac:dyDescent="0.2">
      <c r="B784" s="73" t="s">
        <v>1685</v>
      </c>
      <c r="C784" s="74" t="s">
        <v>38</v>
      </c>
      <c r="D784" s="74" t="s">
        <v>1075</v>
      </c>
      <c r="E784" s="35" t="s">
        <v>1473</v>
      </c>
      <c r="F784" s="34">
        <v>665.1</v>
      </c>
      <c r="G784" s="34" t="s">
        <v>13</v>
      </c>
      <c r="H784" s="34">
        <v>323.82551851905197</v>
      </c>
      <c r="I784" s="34">
        <v>129.20093953153199</v>
      </c>
      <c r="J784" s="34">
        <v>0</v>
      </c>
      <c r="K784" s="75">
        <f t="shared" ref="K784:K785" si="261">ROUND(+H784+I784+J784,2)</f>
        <v>453.03</v>
      </c>
      <c r="L784" s="76">
        <f t="shared" ref="L784:L785" si="262">ROUND(F784*K784,2)</f>
        <v>301310.25</v>
      </c>
      <c r="M784" s="77">
        <f t="shared" si="256"/>
        <v>1.0813115866656016E-2</v>
      </c>
    </row>
    <row r="785" spans="2:13" s="72" customFormat="1" ht="54" x14ac:dyDescent="0.2">
      <c r="B785" s="73" t="s">
        <v>1687</v>
      </c>
      <c r="C785" s="74" t="s">
        <v>38</v>
      </c>
      <c r="D785" s="74" t="s">
        <v>1076</v>
      </c>
      <c r="E785" s="35" t="s">
        <v>1472</v>
      </c>
      <c r="F785" s="34">
        <v>56.3</v>
      </c>
      <c r="G785" s="34" t="s">
        <v>1</v>
      </c>
      <c r="H785" s="34">
        <v>54.496979364124002</v>
      </c>
      <c r="I785" s="34">
        <v>52.431190459999996</v>
      </c>
      <c r="J785" s="34">
        <v>0</v>
      </c>
      <c r="K785" s="75">
        <f t="shared" si="261"/>
        <v>106.93</v>
      </c>
      <c r="L785" s="76">
        <f t="shared" si="262"/>
        <v>6020.16</v>
      </c>
      <c r="M785" s="77">
        <f t="shared" si="256"/>
        <v>2.1604538051993877E-4</v>
      </c>
    </row>
    <row r="786" spans="2:13" s="8" customFormat="1" ht="18" x14ac:dyDescent="0.2">
      <c r="B786" s="13"/>
      <c r="C786" s="14"/>
      <c r="D786" s="14"/>
      <c r="E786" s="15"/>
      <c r="F786" s="16"/>
      <c r="G786" s="16"/>
      <c r="H786" s="16">
        <v>0</v>
      </c>
      <c r="I786" s="16">
        <v>0</v>
      </c>
      <c r="J786" s="16">
        <v>0</v>
      </c>
      <c r="K786" s="17"/>
      <c r="L786" s="18"/>
      <c r="M786" s="19">
        <f t="shared" si="256"/>
        <v>0</v>
      </c>
    </row>
    <row r="787" spans="2:13" s="8" customFormat="1" ht="25.5" customHeight="1" x14ac:dyDescent="0.2">
      <c r="B787" s="48" t="s">
        <v>903</v>
      </c>
      <c r="C787" s="49"/>
      <c r="D787" s="49"/>
      <c r="E787" s="70" t="s">
        <v>376</v>
      </c>
      <c r="F787" s="50"/>
      <c r="G787" s="51"/>
      <c r="H787" s="52">
        <v>0</v>
      </c>
      <c r="I787" s="52">
        <v>0</v>
      </c>
      <c r="J787" s="50">
        <v>0</v>
      </c>
      <c r="K787" s="50"/>
      <c r="L787" s="53">
        <f>SUBTOTAL(9,L788:L795)</f>
        <v>166006</v>
      </c>
      <c r="M787" s="54">
        <f t="shared" si="256"/>
        <v>5.9574545258918293E-3</v>
      </c>
    </row>
    <row r="788" spans="2:13" s="72" customFormat="1" ht="72" x14ac:dyDescent="0.2">
      <c r="B788" s="73" t="s">
        <v>1686</v>
      </c>
      <c r="C788" s="74" t="s">
        <v>33</v>
      </c>
      <c r="D788" s="74">
        <v>101134</v>
      </c>
      <c r="E788" s="35" t="s">
        <v>1476</v>
      </c>
      <c r="F788" s="34">
        <v>106.425</v>
      </c>
      <c r="G788" s="34" t="s">
        <v>14</v>
      </c>
      <c r="H788" s="34">
        <v>6.5158560846210607</v>
      </c>
      <c r="I788" s="34">
        <v>4.4225267542676878</v>
      </c>
      <c r="J788" s="34">
        <v>8.3143502980232515</v>
      </c>
      <c r="K788" s="75">
        <f t="shared" ref="K788:K795" si="263">ROUND(+H788+I788+J788,2)</f>
        <v>19.25</v>
      </c>
      <c r="L788" s="76">
        <f t="shared" ref="L788:L795" si="264">ROUND(F788*K788,2)</f>
        <v>2048.6799999999998</v>
      </c>
      <c r="M788" s="77">
        <f t="shared" si="256"/>
        <v>7.352094465322984E-5</v>
      </c>
    </row>
    <row r="789" spans="2:13" s="72" customFormat="1" ht="36" x14ac:dyDescent="0.2">
      <c r="B789" s="73" t="s">
        <v>1688</v>
      </c>
      <c r="C789" s="74" t="s">
        <v>33</v>
      </c>
      <c r="D789" s="74">
        <v>97918</v>
      </c>
      <c r="E789" s="35" t="s">
        <v>940</v>
      </c>
      <c r="F789" s="34">
        <v>3192.75</v>
      </c>
      <c r="G789" s="34" t="s">
        <v>31</v>
      </c>
      <c r="H789" s="34">
        <v>1.1500318999249883</v>
      </c>
      <c r="I789" s="34">
        <v>0.42216360883322346</v>
      </c>
      <c r="J789" s="34">
        <v>0.90255668095378827</v>
      </c>
      <c r="K789" s="75">
        <f t="shared" si="263"/>
        <v>2.4700000000000002</v>
      </c>
      <c r="L789" s="76">
        <f t="shared" si="264"/>
        <v>7886.09</v>
      </c>
      <c r="M789" s="77">
        <f t="shared" si="256"/>
        <v>2.8300797900130298E-4</v>
      </c>
    </row>
    <row r="790" spans="2:13" s="72" customFormat="1" ht="36" x14ac:dyDescent="0.2">
      <c r="B790" s="73" t="s">
        <v>1689</v>
      </c>
      <c r="C790" s="74" t="s">
        <v>33</v>
      </c>
      <c r="D790" s="74">
        <v>92406</v>
      </c>
      <c r="E790" s="35" t="s">
        <v>977</v>
      </c>
      <c r="F790" s="34">
        <v>709.5</v>
      </c>
      <c r="G790" s="34" t="s">
        <v>13</v>
      </c>
      <c r="H790" s="34">
        <v>137.48807750119775</v>
      </c>
      <c r="I790" s="34">
        <v>23.533224859018297</v>
      </c>
      <c r="J790" s="34">
        <v>0.39336058993998607</v>
      </c>
      <c r="K790" s="75">
        <f t="shared" si="263"/>
        <v>161.41</v>
      </c>
      <c r="L790" s="76">
        <f t="shared" si="264"/>
        <v>114520.4</v>
      </c>
      <c r="M790" s="77">
        <f t="shared" si="256"/>
        <v>4.1097916658852252E-3</v>
      </c>
    </row>
    <row r="791" spans="2:13" s="72" customFormat="1" ht="54" x14ac:dyDescent="0.2">
      <c r="B791" s="73" t="s">
        <v>1690</v>
      </c>
      <c r="C791" s="74" t="s">
        <v>33</v>
      </c>
      <c r="D791" s="74">
        <v>94275</v>
      </c>
      <c r="E791" s="35" t="s">
        <v>978</v>
      </c>
      <c r="F791" s="34">
        <v>206</v>
      </c>
      <c r="G791" s="34" t="s">
        <v>1</v>
      </c>
      <c r="H791" s="34">
        <v>42.342236391610598</v>
      </c>
      <c r="I791" s="34">
        <v>13.224339257897405</v>
      </c>
      <c r="J791" s="34">
        <v>0</v>
      </c>
      <c r="K791" s="75">
        <f t="shared" si="263"/>
        <v>55.57</v>
      </c>
      <c r="L791" s="76">
        <f t="shared" si="264"/>
        <v>11447.42</v>
      </c>
      <c r="M791" s="77">
        <f t="shared" si="256"/>
        <v>4.1081336872633912E-4</v>
      </c>
    </row>
    <row r="792" spans="2:13" s="72" customFormat="1" ht="54" x14ac:dyDescent="0.2">
      <c r="B792" s="73" t="s">
        <v>1691</v>
      </c>
      <c r="C792" s="74" t="s">
        <v>33</v>
      </c>
      <c r="D792" s="74">
        <v>94276</v>
      </c>
      <c r="E792" s="35" t="s">
        <v>979</v>
      </c>
      <c r="F792" s="34">
        <v>14</v>
      </c>
      <c r="G792" s="34" t="s">
        <v>1</v>
      </c>
      <c r="H792" s="34">
        <v>43.382915988073805</v>
      </c>
      <c r="I792" s="34">
        <v>16.409613612510189</v>
      </c>
      <c r="J792" s="34">
        <v>0</v>
      </c>
      <c r="K792" s="75">
        <f t="shared" si="263"/>
        <v>59.79</v>
      </c>
      <c r="L792" s="76">
        <f t="shared" si="264"/>
        <v>837.06</v>
      </c>
      <c r="M792" s="77">
        <f t="shared" si="256"/>
        <v>3.003955812104993E-5</v>
      </c>
    </row>
    <row r="793" spans="2:13" s="72" customFormat="1" ht="36" x14ac:dyDescent="0.2">
      <c r="B793" s="73" t="s">
        <v>1692</v>
      </c>
      <c r="C793" s="74" t="s">
        <v>33</v>
      </c>
      <c r="D793" s="74">
        <v>94281</v>
      </c>
      <c r="E793" s="35" t="s">
        <v>980</v>
      </c>
      <c r="F793" s="34">
        <v>206</v>
      </c>
      <c r="G793" s="34" t="s">
        <v>1</v>
      </c>
      <c r="H793" s="34">
        <v>31.799629395731046</v>
      </c>
      <c r="I793" s="34">
        <v>19.278836350400955</v>
      </c>
      <c r="J793" s="34">
        <v>0</v>
      </c>
      <c r="K793" s="75">
        <f t="shared" si="263"/>
        <v>51.08</v>
      </c>
      <c r="L793" s="76">
        <f t="shared" si="264"/>
        <v>10522.48</v>
      </c>
      <c r="M793" s="77">
        <f t="shared" si="256"/>
        <v>3.7762006252548859E-4</v>
      </c>
    </row>
    <row r="794" spans="2:13" s="72" customFormat="1" ht="36" x14ac:dyDescent="0.2">
      <c r="B794" s="73" t="s">
        <v>1693</v>
      </c>
      <c r="C794" s="74" t="s">
        <v>33</v>
      </c>
      <c r="D794" s="74">
        <v>94282</v>
      </c>
      <c r="E794" s="35" t="s">
        <v>981</v>
      </c>
      <c r="F794" s="34">
        <v>14</v>
      </c>
      <c r="G794" s="34" t="s">
        <v>1</v>
      </c>
      <c r="H794" s="34">
        <v>34.019733463085984</v>
      </c>
      <c r="I794" s="34">
        <v>28.216089612934017</v>
      </c>
      <c r="J794" s="34">
        <v>0</v>
      </c>
      <c r="K794" s="75">
        <f t="shared" si="263"/>
        <v>62.24</v>
      </c>
      <c r="L794" s="76">
        <f t="shared" si="264"/>
        <v>871.36</v>
      </c>
      <c r="M794" s="77">
        <f t="shared" si="256"/>
        <v>3.127048164332075E-5</v>
      </c>
    </row>
    <row r="795" spans="2:13" s="72" customFormat="1" ht="90" x14ac:dyDescent="0.2">
      <c r="B795" s="73" t="s">
        <v>1694</v>
      </c>
      <c r="C795" s="74" t="s">
        <v>33</v>
      </c>
      <c r="D795" s="74">
        <v>94279</v>
      </c>
      <c r="E795" s="35" t="s">
        <v>988</v>
      </c>
      <c r="F795" s="34">
        <v>305.2</v>
      </c>
      <c r="G795" s="34" t="s">
        <v>1</v>
      </c>
      <c r="H795" s="34">
        <v>46.231539488987984</v>
      </c>
      <c r="I795" s="34">
        <v>12.323614016740017</v>
      </c>
      <c r="J795" s="34">
        <v>0</v>
      </c>
      <c r="K795" s="75">
        <f t="shared" si="263"/>
        <v>58.56</v>
      </c>
      <c r="L795" s="76">
        <f t="shared" si="264"/>
        <v>17872.509999999998</v>
      </c>
      <c r="M795" s="77">
        <f t="shared" si="256"/>
        <v>6.4139046533587328E-4</v>
      </c>
    </row>
    <row r="796" spans="2:13" s="8" customFormat="1" ht="18" x14ac:dyDescent="0.2">
      <c r="B796" s="13"/>
      <c r="C796" s="14"/>
      <c r="D796" s="14"/>
      <c r="E796" s="15"/>
      <c r="F796" s="16"/>
      <c r="G796" s="16"/>
      <c r="H796" s="16">
        <v>0</v>
      </c>
      <c r="I796" s="16">
        <v>0</v>
      </c>
      <c r="J796" s="16">
        <v>0</v>
      </c>
      <c r="K796" s="17"/>
      <c r="L796" s="18"/>
      <c r="M796" s="19">
        <f t="shared" si="256"/>
        <v>0</v>
      </c>
    </row>
    <row r="797" spans="2:13" s="8" customFormat="1" ht="18" x14ac:dyDescent="0.2">
      <c r="B797" s="13"/>
      <c r="C797" s="14"/>
      <c r="D797" s="14"/>
      <c r="E797" s="15"/>
      <c r="F797" s="16"/>
      <c r="G797" s="16"/>
      <c r="H797" s="16">
        <v>0</v>
      </c>
      <c r="I797" s="16">
        <v>0</v>
      </c>
      <c r="J797" s="16">
        <v>0</v>
      </c>
      <c r="K797" s="17"/>
      <c r="L797" s="18"/>
      <c r="M797" s="19">
        <f t="shared" si="256"/>
        <v>0</v>
      </c>
    </row>
    <row r="798" spans="2:13" s="8" customFormat="1" ht="25.5" customHeight="1" x14ac:dyDescent="0.2">
      <c r="B798" s="37">
        <v>19</v>
      </c>
      <c r="C798" s="38"/>
      <c r="D798" s="38"/>
      <c r="E798" s="68" t="s">
        <v>372</v>
      </c>
      <c r="F798" s="40"/>
      <c r="G798" s="36"/>
      <c r="H798" s="41">
        <v>0</v>
      </c>
      <c r="I798" s="41">
        <v>0</v>
      </c>
      <c r="J798" s="40">
        <v>0</v>
      </c>
      <c r="K798" s="40"/>
      <c r="L798" s="42">
        <f>SUBTOTAL(9,L799:L810)</f>
        <v>352132.73000000004</v>
      </c>
      <c r="M798" s="43">
        <f t="shared" si="256"/>
        <v>1.2636981350391829E-2</v>
      </c>
    </row>
    <row r="799" spans="2:13" s="8" customFormat="1" ht="25.5" customHeight="1" x14ac:dyDescent="0.2">
      <c r="B799" s="48" t="s">
        <v>904</v>
      </c>
      <c r="C799" s="49"/>
      <c r="D799" s="49"/>
      <c r="E799" s="70" t="s">
        <v>373</v>
      </c>
      <c r="F799" s="50"/>
      <c r="G799" s="51"/>
      <c r="H799" s="52">
        <v>0</v>
      </c>
      <c r="I799" s="52">
        <v>0</v>
      </c>
      <c r="J799" s="50">
        <v>0</v>
      </c>
      <c r="K799" s="50"/>
      <c r="L799" s="53">
        <f>SUBTOTAL(9,L800:L802)</f>
        <v>172029.03</v>
      </c>
      <c r="M799" s="54">
        <f t="shared" si="256"/>
        <v>6.1736029020534279E-3</v>
      </c>
    </row>
    <row r="800" spans="2:13" s="72" customFormat="1" ht="36" x14ac:dyDescent="0.2">
      <c r="B800" s="73" t="s">
        <v>905</v>
      </c>
      <c r="C800" s="74" t="s">
        <v>33</v>
      </c>
      <c r="D800" s="74">
        <v>88497</v>
      </c>
      <c r="E800" s="35" t="s">
        <v>983</v>
      </c>
      <c r="F800" s="34">
        <v>3663.31</v>
      </c>
      <c r="G800" s="34" t="s">
        <v>13</v>
      </c>
      <c r="H800" s="34">
        <v>12.895260021053776</v>
      </c>
      <c r="I800" s="34">
        <v>11.632050876134221</v>
      </c>
      <c r="J800" s="34">
        <v>0</v>
      </c>
      <c r="K800" s="75">
        <f t="shared" ref="K800:K802" si="265">ROUND(+H800+I800+J800,2)</f>
        <v>24.53</v>
      </c>
      <c r="L800" s="76">
        <f t="shared" ref="L800:L802" si="266">ROUND(F800*K800,2)</f>
        <v>89860.99</v>
      </c>
      <c r="M800" s="77">
        <f t="shared" si="256"/>
        <v>3.2248398345639342E-3</v>
      </c>
    </row>
    <row r="801" spans="2:13" s="72" customFormat="1" ht="18" x14ac:dyDescent="0.2">
      <c r="B801" s="73" t="s">
        <v>910</v>
      </c>
      <c r="C801" s="74" t="s">
        <v>33</v>
      </c>
      <c r="D801" s="74">
        <v>88485</v>
      </c>
      <c r="E801" s="35" t="s">
        <v>985</v>
      </c>
      <c r="F801" s="34">
        <v>3663.31</v>
      </c>
      <c r="G801" s="34" t="s">
        <v>13</v>
      </c>
      <c r="H801" s="34">
        <v>3.8101342790432304</v>
      </c>
      <c r="I801" s="34">
        <v>2.1041040048447694</v>
      </c>
      <c r="J801" s="34">
        <v>0</v>
      </c>
      <c r="K801" s="75">
        <f t="shared" si="265"/>
        <v>5.91</v>
      </c>
      <c r="L801" s="76">
        <f t="shared" si="266"/>
        <v>21650.16</v>
      </c>
      <c r="M801" s="77">
        <f t="shared" si="256"/>
        <v>7.7695892725734167E-4</v>
      </c>
    </row>
    <row r="802" spans="2:13" s="72" customFormat="1" ht="36" x14ac:dyDescent="0.2">
      <c r="B802" s="73" t="s">
        <v>1695</v>
      </c>
      <c r="C802" s="74" t="s">
        <v>33</v>
      </c>
      <c r="D802" s="74">
        <v>88489</v>
      </c>
      <c r="E802" s="35" t="s">
        <v>987</v>
      </c>
      <c r="F802" s="34">
        <v>3663.31</v>
      </c>
      <c r="G802" s="34" t="s">
        <v>13</v>
      </c>
      <c r="H802" s="34">
        <v>10.718879798014568</v>
      </c>
      <c r="I802" s="34">
        <v>5.7969451968854298</v>
      </c>
      <c r="J802" s="34">
        <v>0</v>
      </c>
      <c r="K802" s="75">
        <f t="shared" si="265"/>
        <v>16.52</v>
      </c>
      <c r="L802" s="76">
        <f t="shared" si="266"/>
        <v>60517.88</v>
      </c>
      <c r="M802" s="77">
        <f t="shared" si="256"/>
        <v>2.1718041402321521E-3</v>
      </c>
    </row>
    <row r="803" spans="2:13" s="8" customFormat="1" ht="18" x14ac:dyDescent="0.2">
      <c r="B803" s="13"/>
      <c r="C803" s="14"/>
      <c r="D803" s="14"/>
      <c r="E803" s="15"/>
      <c r="F803" s="16"/>
      <c r="G803" s="16"/>
      <c r="H803" s="16">
        <v>0</v>
      </c>
      <c r="I803" s="16">
        <v>0</v>
      </c>
      <c r="J803" s="16">
        <v>0</v>
      </c>
      <c r="K803" s="17"/>
      <c r="L803" s="18"/>
      <c r="M803" s="19">
        <f t="shared" si="256"/>
        <v>0</v>
      </c>
    </row>
    <row r="804" spans="2:13" s="8" customFormat="1" ht="25.5" customHeight="1" x14ac:dyDescent="0.2">
      <c r="B804" s="48" t="s">
        <v>906</v>
      </c>
      <c r="C804" s="49"/>
      <c r="D804" s="49"/>
      <c r="E804" s="70" t="s">
        <v>374</v>
      </c>
      <c r="F804" s="50"/>
      <c r="G804" s="51"/>
      <c r="H804" s="52">
        <v>0</v>
      </c>
      <c r="I804" s="52">
        <v>0</v>
      </c>
      <c r="J804" s="50">
        <v>0</v>
      </c>
      <c r="K804" s="50"/>
      <c r="L804" s="53">
        <f>SUBTOTAL(9,L805:L807)</f>
        <v>177845.63</v>
      </c>
      <c r="M804" s="54">
        <f t="shared" si="256"/>
        <v>6.382343128282013E-3</v>
      </c>
    </row>
    <row r="805" spans="2:13" s="72" customFormat="1" ht="18" x14ac:dyDescent="0.2">
      <c r="B805" s="73" t="s">
        <v>907</v>
      </c>
      <c r="C805" s="74" t="s">
        <v>33</v>
      </c>
      <c r="D805" s="74">
        <v>88496</v>
      </c>
      <c r="E805" s="35" t="s">
        <v>982</v>
      </c>
      <c r="F805" s="34">
        <v>2460.85</v>
      </c>
      <c r="G805" s="34" t="s">
        <v>13</v>
      </c>
      <c r="H805" s="34">
        <v>19.001832180540493</v>
      </c>
      <c r="I805" s="34">
        <v>25.994615472231505</v>
      </c>
      <c r="J805" s="34">
        <v>0</v>
      </c>
      <c r="K805" s="75">
        <f t="shared" ref="K805:K807" si="267">ROUND(+H805+I805+J805,2)</f>
        <v>45</v>
      </c>
      <c r="L805" s="76">
        <f t="shared" ref="L805:L807" si="268">ROUND(F805*K805,2)</f>
        <v>110738.25</v>
      </c>
      <c r="M805" s="77">
        <f t="shared" si="256"/>
        <v>3.9740617125395526E-3</v>
      </c>
    </row>
    <row r="806" spans="2:13" s="72" customFormat="1" ht="18" x14ac:dyDescent="0.2">
      <c r="B806" s="73" t="s">
        <v>911</v>
      </c>
      <c r="C806" s="74" t="s">
        <v>33</v>
      </c>
      <c r="D806" s="74">
        <v>88484</v>
      </c>
      <c r="E806" s="35" t="s">
        <v>984</v>
      </c>
      <c r="F806" s="34">
        <v>2460.85</v>
      </c>
      <c r="G806" s="34" t="s">
        <v>13</v>
      </c>
      <c r="H806" s="34">
        <v>4.3731970006282106</v>
      </c>
      <c r="I806" s="34">
        <v>2.9357109494957894</v>
      </c>
      <c r="J806" s="34">
        <v>0</v>
      </c>
      <c r="K806" s="75">
        <f t="shared" si="267"/>
        <v>7.31</v>
      </c>
      <c r="L806" s="76">
        <f t="shared" si="268"/>
        <v>17988.810000000001</v>
      </c>
      <c r="M806" s="77">
        <f t="shared" si="256"/>
        <v>6.4556412147698402E-4</v>
      </c>
    </row>
    <row r="807" spans="2:13" s="72" customFormat="1" ht="36" x14ac:dyDescent="0.2">
      <c r="B807" s="73" t="s">
        <v>1696</v>
      </c>
      <c r="C807" s="74" t="s">
        <v>33</v>
      </c>
      <c r="D807" s="74">
        <v>88488</v>
      </c>
      <c r="E807" s="35" t="s">
        <v>986</v>
      </c>
      <c r="F807" s="34">
        <v>2460.85</v>
      </c>
      <c r="G807" s="34" t="s">
        <v>13</v>
      </c>
      <c r="H807" s="34">
        <v>12.012269635993331</v>
      </c>
      <c r="I807" s="34">
        <v>7.943041453082671</v>
      </c>
      <c r="J807" s="34">
        <v>0</v>
      </c>
      <c r="K807" s="75">
        <f t="shared" si="267"/>
        <v>19.96</v>
      </c>
      <c r="L807" s="76">
        <f t="shared" si="268"/>
        <v>49118.57</v>
      </c>
      <c r="M807" s="77">
        <f t="shared" si="256"/>
        <v>1.7627172942654762E-3</v>
      </c>
    </row>
    <row r="808" spans="2:13" s="8" customFormat="1" ht="18" x14ac:dyDescent="0.2">
      <c r="B808" s="13"/>
      <c r="C808" s="14"/>
      <c r="D808" s="14"/>
      <c r="E808" s="15"/>
      <c r="F808" s="16"/>
      <c r="G808" s="16"/>
      <c r="H808" s="16">
        <v>0</v>
      </c>
      <c r="I808" s="16">
        <v>0</v>
      </c>
      <c r="J808" s="16">
        <v>0</v>
      </c>
      <c r="K808" s="17"/>
      <c r="L808" s="18"/>
      <c r="M808" s="19">
        <f t="shared" si="256"/>
        <v>0</v>
      </c>
    </row>
    <row r="809" spans="2:13" s="8" customFormat="1" ht="25.5" customHeight="1" x14ac:dyDescent="0.2">
      <c r="B809" s="48" t="s">
        <v>908</v>
      </c>
      <c r="C809" s="49"/>
      <c r="D809" s="49"/>
      <c r="E809" s="70" t="s">
        <v>1518</v>
      </c>
      <c r="F809" s="50"/>
      <c r="G809" s="51"/>
      <c r="H809" s="52">
        <v>0</v>
      </c>
      <c r="I809" s="52">
        <v>0</v>
      </c>
      <c r="J809" s="50">
        <v>0</v>
      </c>
      <c r="K809" s="50"/>
      <c r="L809" s="53">
        <f>SUBTOTAL(9,L810:L811)</f>
        <v>2258.0700000000002</v>
      </c>
      <c r="M809" s="54">
        <f t="shared" si="256"/>
        <v>8.103532005638691E-5</v>
      </c>
    </row>
    <row r="810" spans="2:13" s="72" customFormat="1" ht="54" x14ac:dyDescent="0.2">
      <c r="B810" s="73" t="s">
        <v>909</v>
      </c>
      <c r="C810" s="74" t="s">
        <v>33</v>
      </c>
      <c r="D810" s="74">
        <v>100726</v>
      </c>
      <c r="E810" s="35" t="s">
        <v>1519</v>
      </c>
      <c r="F810" s="34">
        <v>56.48</v>
      </c>
      <c r="G810" s="34" t="s">
        <v>13</v>
      </c>
      <c r="H810" s="34">
        <v>18.65640024474131</v>
      </c>
      <c r="I810" s="34">
        <v>21.327625600054692</v>
      </c>
      <c r="J810" s="34">
        <v>0</v>
      </c>
      <c r="K810" s="75">
        <f t="shared" ref="K810" si="269">ROUND(+H810+I810+J810,2)</f>
        <v>39.979999999999997</v>
      </c>
      <c r="L810" s="76">
        <f t="shared" ref="L810" si="270">ROUND(F810*K810,2)</f>
        <v>2258.0700000000002</v>
      </c>
      <c r="M810" s="77">
        <f t="shared" si="256"/>
        <v>8.103532005638691E-5</v>
      </c>
    </row>
    <row r="811" spans="2:13" s="8" customFormat="1" ht="18" x14ac:dyDescent="0.2">
      <c r="B811" s="13"/>
      <c r="C811" s="14"/>
      <c r="D811" s="14"/>
      <c r="E811" s="15"/>
      <c r="F811" s="16"/>
      <c r="G811" s="16"/>
      <c r="H811" s="16">
        <v>0</v>
      </c>
      <c r="I811" s="16">
        <v>0</v>
      </c>
      <c r="J811" s="16">
        <v>0</v>
      </c>
      <c r="K811" s="17"/>
      <c r="L811" s="18"/>
      <c r="M811" s="19">
        <f t="shared" si="256"/>
        <v>0</v>
      </c>
    </row>
    <row r="812" spans="2:13" s="8" customFormat="1" ht="18" x14ac:dyDescent="0.2">
      <c r="B812" s="13"/>
      <c r="C812" s="14"/>
      <c r="D812" s="14"/>
      <c r="E812" s="15"/>
      <c r="F812" s="16"/>
      <c r="G812" s="16"/>
      <c r="H812" s="16">
        <v>0</v>
      </c>
      <c r="I812" s="16">
        <v>0</v>
      </c>
      <c r="J812" s="16">
        <v>0</v>
      </c>
      <c r="K812" s="17"/>
      <c r="L812" s="18"/>
      <c r="M812" s="19">
        <f t="shared" si="256"/>
        <v>0</v>
      </c>
    </row>
    <row r="813" spans="2:13" s="8" customFormat="1" ht="25.5" customHeight="1" x14ac:dyDescent="0.2">
      <c r="B813" s="37">
        <v>20</v>
      </c>
      <c r="C813" s="38"/>
      <c r="D813" s="38"/>
      <c r="E813" s="68" t="s">
        <v>377</v>
      </c>
      <c r="F813" s="40"/>
      <c r="G813" s="36"/>
      <c r="H813" s="41">
        <v>0</v>
      </c>
      <c r="I813" s="41">
        <v>0</v>
      </c>
      <c r="J813" s="40">
        <v>0</v>
      </c>
      <c r="K813" s="40"/>
      <c r="L813" s="42">
        <f>SUBTOTAL(9,L814:L815)</f>
        <v>611197.5</v>
      </c>
      <c r="M813" s="43">
        <f t="shared" si="256"/>
        <v>2.1934034387846052E-2</v>
      </c>
    </row>
    <row r="814" spans="2:13" s="72" customFormat="1" ht="36" x14ac:dyDescent="0.2">
      <c r="B814" s="73" t="s">
        <v>912</v>
      </c>
      <c r="C814" s="74" t="s">
        <v>920</v>
      </c>
      <c r="D814" s="74" t="s">
        <v>1117</v>
      </c>
      <c r="E814" s="35" t="s">
        <v>1152</v>
      </c>
      <c r="F814" s="34">
        <v>1</v>
      </c>
      <c r="G814" s="34" t="s">
        <v>9</v>
      </c>
      <c r="H814" s="34">
        <v>0</v>
      </c>
      <c r="I814" s="34">
        <v>0</v>
      </c>
      <c r="J814" s="34">
        <v>243148.27415830755</v>
      </c>
      <c r="K814" s="75">
        <f t="shared" ref="K814:K815" si="271">ROUND(+H814+I814+J814,2)</f>
        <v>243148.27</v>
      </c>
      <c r="L814" s="76">
        <f t="shared" ref="L814:L815" si="272">ROUND(F814*K814,2)</f>
        <v>243148.27</v>
      </c>
      <c r="M814" s="77">
        <f t="shared" si="256"/>
        <v>8.72585787004246E-3</v>
      </c>
    </row>
    <row r="815" spans="2:13" s="72" customFormat="1" ht="36" x14ac:dyDescent="0.2">
      <c r="B815" s="73" t="s">
        <v>913</v>
      </c>
      <c r="C815" s="74" t="s">
        <v>920</v>
      </c>
      <c r="D815" s="74" t="s">
        <v>1118</v>
      </c>
      <c r="E815" s="35" t="s">
        <v>1145</v>
      </c>
      <c r="F815" s="34">
        <v>1</v>
      </c>
      <c r="G815" s="34" t="s">
        <v>9</v>
      </c>
      <c r="H815" s="34">
        <v>0</v>
      </c>
      <c r="I815" s="34">
        <v>0</v>
      </c>
      <c r="J815" s="34">
        <v>368049.22742214589</v>
      </c>
      <c r="K815" s="75">
        <f t="shared" si="271"/>
        <v>368049.23</v>
      </c>
      <c r="L815" s="76">
        <f t="shared" si="272"/>
        <v>368049.23</v>
      </c>
      <c r="M815" s="77">
        <f t="shared" si="256"/>
        <v>1.320817651780359E-2</v>
      </c>
    </row>
    <row r="816" spans="2:13" s="8" customFormat="1" ht="18" x14ac:dyDescent="0.2">
      <c r="B816" s="13"/>
      <c r="C816" s="14"/>
      <c r="D816" s="14"/>
      <c r="E816" s="15"/>
      <c r="F816" s="16"/>
      <c r="G816" s="16"/>
      <c r="H816" s="16">
        <v>0</v>
      </c>
      <c r="I816" s="16">
        <v>0</v>
      </c>
      <c r="J816" s="16">
        <v>0</v>
      </c>
      <c r="K816" s="17"/>
      <c r="L816" s="18"/>
      <c r="M816" s="19">
        <f t="shared" si="256"/>
        <v>0</v>
      </c>
    </row>
    <row r="817" spans="2:13" s="8" customFormat="1" ht="18" x14ac:dyDescent="0.2">
      <c r="B817" s="13"/>
      <c r="C817" s="14"/>
      <c r="D817" s="14"/>
      <c r="E817" s="15"/>
      <c r="F817" s="16"/>
      <c r="G817" s="16"/>
      <c r="H817" s="16">
        <v>0</v>
      </c>
      <c r="I817" s="16">
        <v>0</v>
      </c>
      <c r="J817" s="16">
        <v>0</v>
      </c>
      <c r="K817" s="17"/>
      <c r="L817" s="18"/>
      <c r="M817" s="19">
        <f t="shared" si="256"/>
        <v>0</v>
      </c>
    </row>
    <row r="818" spans="2:13" s="8" customFormat="1" ht="25.5" customHeight="1" x14ac:dyDescent="0.2">
      <c r="B818" s="37">
        <v>21</v>
      </c>
      <c r="C818" s="38"/>
      <c r="D818" s="38"/>
      <c r="E818" s="68" t="s">
        <v>282</v>
      </c>
      <c r="F818" s="40"/>
      <c r="G818" s="36"/>
      <c r="H818" s="41">
        <v>0</v>
      </c>
      <c r="I818" s="41">
        <v>0</v>
      </c>
      <c r="J818" s="40">
        <v>0</v>
      </c>
      <c r="K818" s="40"/>
      <c r="L818" s="42">
        <f>SUBTOTAL(9,L820:L835)</f>
        <v>61753.610000000008</v>
      </c>
      <c r="M818" s="43">
        <f t="shared" si="256"/>
        <v>2.2161507619282376E-3</v>
      </c>
    </row>
    <row r="819" spans="2:13" s="8" customFormat="1" ht="25.5" customHeight="1" x14ac:dyDescent="0.2">
      <c r="B819" s="48" t="s">
        <v>914</v>
      </c>
      <c r="C819" s="49"/>
      <c r="D819" s="49"/>
      <c r="E819" s="70" t="s">
        <v>378</v>
      </c>
      <c r="F819" s="50"/>
      <c r="G819" s="51"/>
      <c r="H819" s="52">
        <v>0</v>
      </c>
      <c r="I819" s="52">
        <v>0</v>
      </c>
      <c r="J819" s="50">
        <v>0</v>
      </c>
      <c r="K819" s="50"/>
      <c r="L819" s="53">
        <f>SUBTOTAL(9,L821:L835)</f>
        <v>58056.77</v>
      </c>
      <c r="M819" s="54">
        <f t="shared" si="256"/>
        <v>2.0834823271156525E-3</v>
      </c>
    </row>
    <row r="820" spans="2:13" s="72" customFormat="1" ht="18" x14ac:dyDescent="0.2">
      <c r="B820" s="73" t="s">
        <v>915</v>
      </c>
      <c r="C820" s="74" t="s">
        <v>33</v>
      </c>
      <c r="D820" s="74">
        <v>98519</v>
      </c>
      <c r="E820" s="35" t="s">
        <v>989</v>
      </c>
      <c r="F820" s="34">
        <v>664.9</v>
      </c>
      <c r="G820" s="34" t="s">
        <v>13</v>
      </c>
      <c r="H820" s="34">
        <v>1.6476385603846018</v>
      </c>
      <c r="I820" s="34">
        <v>3.9100676283753986</v>
      </c>
      <c r="J820" s="34">
        <v>0</v>
      </c>
      <c r="K820" s="75">
        <f t="shared" ref="K820:K822" si="273">ROUND(+H820+I820+J820,2)</f>
        <v>5.56</v>
      </c>
      <c r="L820" s="76">
        <f t="shared" ref="L820:L822" si="274">ROUND(F820*K820,2)</f>
        <v>3696.84</v>
      </c>
      <c r="M820" s="77">
        <f t="shared" si="256"/>
        <v>1.3266843481258479E-4</v>
      </c>
    </row>
    <row r="821" spans="2:13" s="72" customFormat="1" ht="18" x14ac:dyDescent="0.2">
      <c r="B821" s="73" t="s">
        <v>917</v>
      </c>
      <c r="C821" s="74"/>
      <c r="D821" s="74" t="s">
        <v>1082</v>
      </c>
      <c r="E821" s="35" t="s">
        <v>1516</v>
      </c>
      <c r="F821" s="34">
        <v>33.299999999999997</v>
      </c>
      <c r="G821" s="34" t="s">
        <v>14</v>
      </c>
      <c r="H821" s="34">
        <v>202.22710160422</v>
      </c>
      <c r="I821" s="34">
        <v>252.52958573154399</v>
      </c>
      <c r="J821" s="34">
        <v>0</v>
      </c>
      <c r="K821" s="75">
        <f t="shared" si="273"/>
        <v>454.76</v>
      </c>
      <c r="L821" s="76">
        <f t="shared" si="274"/>
        <v>15143.51</v>
      </c>
      <c r="M821" s="77">
        <f t="shared" si="256"/>
        <v>5.4345488830155652E-4</v>
      </c>
    </row>
    <row r="822" spans="2:13" s="72" customFormat="1" ht="18" x14ac:dyDescent="0.2">
      <c r="B822" s="73" t="s">
        <v>1697</v>
      </c>
      <c r="C822" s="74" t="s">
        <v>33</v>
      </c>
      <c r="D822" s="74">
        <v>98504</v>
      </c>
      <c r="E822" s="35" t="s">
        <v>1146</v>
      </c>
      <c r="F822" s="34">
        <v>584</v>
      </c>
      <c r="G822" s="34" t="s">
        <v>13</v>
      </c>
      <c r="H822" s="34">
        <v>14.321991230805299</v>
      </c>
      <c r="I822" s="34">
        <v>4.2805951444026995</v>
      </c>
      <c r="J822" s="34">
        <v>0</v>
      </c>
      <c r="K822" s="75">
        <f t="shared" si="273"/>
        <v>18.600000000000001</v>
      </c>
      <c r="L822" s="76">
        <f t="shared" si="274"/>
        <v>10862.4</v>
      </c>
      <c r="M822" s="77">
        <f t="shared" si="256"/>
        <v>3.8981876584007452E-4</v>
      </c>
    </row>
    <row r="823" spans="2:13" s="72" customFormat="1" ht="18" x14ac:dyDescent="0.2">
      <c r="B823" s="73" t="s">
        <v>1698</v>
      </c>
      <c r="C823" s="74" t="s">
        <v>33</v>
      </c>
      <c r="D823" s="74">
        <v>98505</v>
      </c>
      <c r="E823" s="35" t="s">
        <v>1147</v>
      </c>
      <c r="F823" s="34">
        <v>80.900000000000006</v>
      </c>
      <c r="G823" s="34" t="s">
        <v>13</v>
      </c>
      <c r="H823" s="34">
        <v>28.802127528042501</v>
      </c>
      <c r="I823" s="34">
        <v>5.6451646041774985</v>
      </c>
      <c r="J823" s="34">
        <v>0</v>
      </c>
      <c r="K823" s="75">
        <f t="shared" ref="K823" si="275">ROUND(+H823+I823+J823,2)</f>
        <v>34.450000000000003</v>
      </c>
      <c r="L823" s="76">
        <f t="shared" ref="L823" si="276">ROUND(F823*K823,2)</f>
        <v>2787.01</v>
      </c>
      <c r="M823" s="77">
        <f t="shared" si="256"/>
        <v>1.0001738092723027E-4</v>
      </c>
    </row>
    <row r="824" spans="2:13" s="72" customFormat="1" ht="18" x14ac:dyDescent="0.2">
      <c r="B824" s="73" t="s">
        <v>917</v>
      </c>
      <c r="C824" s="74"/>
      <c r="D824" s="74"/>
      <c r="E824" s="78" t="s">
        <v>1148</v>
      </c>
      <c r="F824" s="34"/>
      <c r="G824" s="34"/>
      <c r="H824" s="34">
        <v>0</v>
      </c>
      <c r="I824" s="34">
        <v>0</v>
      </c>
      <c r="J824" s="34">
        <v>0</v>
      </c>
      <c r="K824" s="75"/>
      <c r="L824" s="76"/>
      <c r="M824" s="77">
        <f t="shared" si="256"/>
        <v>0</v>
      </c>
    </row>
    <row r="825" spans="2:13" s="72" customFormat="1" ht="36" x14ac:dyDescent="0.2">
      <c r="B825" s="73" t="s">
        <v>1699</v>
      </c>
      <c r="C825" s="74" t="s">
        <v>32</v>
      </c>
      <c r="D825" s="74">
        <v>40198</v>
      </c>
      <c r="E825" s="35" t="s">
        <v>97</v>
      </c>
      <c r="F825" s="34">
        <v>49.85</v>
      </c>
      <c r="G825" s="34" t="s">
        <v>13</v>
      </c>
      <c r="H825" s="34">
        <v>41.976022462292299</v>
      </c>
      <c r="I825" s="34">
        <v>55.464162644081533</v>
      </c>
      <c r="J825" s="34">
        <v>0</v>
      </c>
      <c r="K825" s="75">
        <f t="shared" ref="K825:K826" si="277">ROUND(+H825+I825+J825,2)</f>
        <v>97.44</v>
      </c>
      <c r="L825" s="76">
        <f t="shared" ref="L825:L826" si="278">ROUND(F825*K825,2)</f>
        <v>4857.38</v>
      </c>
      <c r="M825" s="77">
        <f t="shared" si="256"/>
        <v>1.7431671424512641E-4</v>
      </c>
    </row>
    <row r="826" spans="2:13" s="72" customFormat="1" ht="36" x14ac:dyDescent="0.2">
      <c r="B826" s="73" t="s">
        <v>1700</v>
      </c>
      <c r="C826" s="74" t="s">
        <v>32</v>
      </c>
      <c r="D826" s="74">
        <v>40169</v>
      </c>
      <c r="E826" s="35" t="s">
        <v>98</v>
      </c>
      <c r="F826" s="34">
        <v>310.05</v>
      </c>
      <c r="G826" s="34" t="s">
        <v>0</v>
      </c>
      <c r="H826" s="34">
        <v>17.234845787841778</v>
      </c>
      <c r="I826" s="34">
        <v>8.5657441959063707</v>
      </c>
      <c r="J826" s="34">
        <v>0</v>
      </c>
      <c r="K826" s="75">
        <f t="shared" si="277"/>
        <v>25.8</v>
      </c>
      <c r="L826" s="76">
        <f t="shared" si="278"/>
        <v>7999.29</v>
      </c>
      <c r="M826" s="77">
        <f t="shared" si="256"/>
        <v>2.8707038549462824E-4</v>
      </c>
    </row>
    <row r="827" spans="2:13" s="72" customFormat="1" ht="54" x14ac:dyDescent="0.2">
      <c r="B827" s="73" t="s">
        <v>1701</v>
      </c>
      <c r="C827" s="74" t="s">
        <v>33</v>
      </c>
      <c r="D827" s="74">
        <v>94965</v>
      </c>
      <c r="E827" s="35" t="s">
        <v>1149</v>
      </c>
      <c r="F827" s="34">
        <v>4.13</v>
      </c>
      <c r="G827" s="34" t="s">
        <v>14</v>
      </c>
      <c r="H827" s="34">
        <v>424.05777646521813</v>
      </c>
      <c r="I827" s="34">
        <v>81.804693263130375</v>
      </c>
      <c r="J827" s="34">
        <v>1.9021511624755314</v>
      </c>
      <c r="K827" s="75">
        <f t="shared" ref="K827" si="279">ROUND(+H827+I827+J827,2)</f>
        <v>507.76</v>
      </c>
      <c r="L827" s="76">
        <f t="shared" ref="L827" si="280">ROUND(F827*K827,2)</f>
        <v>2097.0500000000002</v>
      </c>
      <c r="M827" s="77">
        <f t="shared" si="256"/>
        <v>7.5256798028513808E-5</v>
      </c>
    </row>
    <row r="828" spans="2:13" s="72" customFormat="1" ht="36" x14ac:dyDescent="0.2">
      <c r="B828" s="73" t="s">
        <v>1702</v>
      </c>
      <c r="C828" s="74" t="s">
        <v>33</v>
      </c>
      <c r="D828" s="74">
        <v>103670</v>
      </c>
      <c r="E828" s="35" t="s">
        <v>1150</v>
      </c>
      <c r="F828" s="34">
        <v>4.13</v>
      </c>
      <c r="G828" s="34" t="s">
        <v>14</v>
      </c>
      <c r="H828" s="34">
        <v>127.7390789510744</v>
      </c>
      <c r="I828" s="34">
        <v>319.32002426699466</v>
      </c>
      <c r="J828" s="34">
        <v>2.6012724049828844</v>
      </c>
      <c r="K828" s="75">
        <f t="shared" ref="K828:K831" si="281">ROUND(+H828+I828+J828,2)</f>
        <v>449.66</v>
      </c>
      <c r="L828" s="76">
        <f t="shared" ref="L828:L831" si="282">ROUND(F828*K828,2)</f>
        <v>1857.1</v>
      </c>
      <c r="M828" s="77">
        <f t="shared" si="256"/>
        <v>6.6645716420091542E-5</v>
      </c>
    </row>
    <row r="829" spans="2:13" s="72" customFormat="1" ht="36" x14ac:dyDescent="0.2">
      <c r="B829" s="73" t="s">
        <v>1703</v>
      </c>
      <c r="C829" s="74" t="s">
        <v>32</v>
      </c>
      <c r="D829" s="74">
        <v>160016</v>
      </c>
      <c r="E829" s="35" t="s">
        <v>1006</v>
      </c>
      <c r="F829" s="34">
        <v>23.79</v>
      </c>
      <c r="G829" s="34" t="s">
        <v>13</v>
      </c>
      <c r="H829" s="34">
        <v>67.066030348340831</v>
      </c>
      <c r="I829" s="34">
        <v>131.93571603106466</v>
      </c>
      <c r="J829" s="34">
        <v>0</v>
      </c>
      <c r="K829" s="75">
        <f t="shared" si="281"/>
        <v>199</v>
      </c>
      <c r="L829" s="76">
        <f t="shared" si="282"/>
        <v>4734.21</v>
      </c>
      <c r="M829" s="77">
        <f t="shared" si="256"/>
        <v>1.6989651452972999E-4</v>
      </c>
    </row>
    <row r="830" spans="2:13" s="72" customFormat="1" ht="36" x14ac:dyDescent="0.2">
      <c r="B830" s="73" t="s">
        <v>1704</v>
      </c>
      <c r="C830" s="74" t="s">
        <v>33</v>
      </c>
      <c r="D830" s="74">
        <v>98565</v>
      </c>
      <c r="E830" s="35" t="s">
        <v>962</v>
      </c>
      <c r="F830" s="34">
        <v>9.41</v>
      </c>
      <c r="G830" s="34" t="s">
        <v>13</v>
      </c>
      <c r="H830" s="34">
        <v>35.572262526787043</v>
      </c>
      <c r="I830" s="34">
        <v>31.875220880956945</v>
      </c>
      <c r="J830" s="34">
        <v>0</v>
      </c>
      <c r="K830" s="75">
        <f t="shared" si="281"/>
        <v>67.45</v>
      </c>
      <c r="L830" s="76">
        <f t="shared" si="282"/>
        <v>634.70000000000005</v>
      </c>
      <c r="M830" s="77">
        <f t="shared" si="256"/>
        <v>2.2777468209483661E-5</v>
      </c>
    </row>
    <row r="831" spans="2:13" s="72" customFormat="1" ht="36" x14ac:dyDescent="0.2">
      <c r="B831" s="73" t="s">
        <v>1705</v>
      </c>
      <c r="C831" s="74" t="s">
        <v>33</v>
      </c>
      <c r="D831" s="74">
        <v>98566</v>
      </c>
      <c r="E831" s="35" t="s">
        <v>1007</v>
      </c>
      <c r="F831" s="34">
        <v>14.38</v>
      </c>
      <c r="G831" s="34" t="s">
        <v>13</v>
      </c>
      <c r="H831" s="34">
        <v>55.841459725285183</v>
      </c>
      <c r="I831" s="34">
        <v>32.169536580870819</v>
      </c>
      <c r="J831" s="34">
        <v>0</v>
      </c>
      <c r="K831" s="75">
        <f t="shared" si="281"/>
        <v>88.01</v>
      </c>
      <c r="L831" s="76">
        <f t="shared" si="282"/>
        <v>1265.58</v>
      </c>
      <c r="M831" s="77">
        <f t="shared" ref="M831:M848" si="283">+L831/$L$851</f>
        <v>4.5417848143309168E-5</v>
      </c>
    </row>
    <row r="832" spans="2:13" s="72" customFormat="1" ht="36" x14ac:dyDescent="0.2">
      <c r="B832" s="73" t="s">
        <v>1706</v>
      </c>
      <c r="C832" s="74" t="s">
        <v>33</v>
      </c>
      <c r="D832" s="74">
        <v>105528</v>
      </c>
      <c r="E832" s="35" t="s">
        <v>1151</v>
      </c>
      <c r="F832" s="34">
        <v>57.94</v>
      </c>
      <c r="G832" s="34" t="s">
        <v>13</v>
      </c>
      <c r="H832" s="34">
        <v>3.9473928069875752</v>
      </c>
      <c r="I832" s="34">
        <v>11.089872616940426</v>
      </c>
      <c r="J832" s="34">
        <v>0</v>
      </c>
      <c r="K832" s="75">
        <f t="shared" ref="K832:K835" si="284">ROUND(+H832+I832+J832,2)</f>
        <v>15.04</v>
      </c>
      <c r="L832" s="76">
        <f t="shared" ref="L832:L835" si="285">ROUND(F832*K832,2)</f>
        <v>871.42</v>
      </c>
      <c r="M832" s="77">
        <f t="shared" si="283"/>
        <v>3.1272634862310144E-5</v>
      </c>
    </row>
    <row r="833" spans="2:13" s="72" customFormat="1" ht="36" x14ac:dyDescent="0.2">
      <c r="B833" s="73" t="s">
        <v>1707</v>
      </c>
      <c r="C833" s="74" t="s">
        <v>32</v>
      </c>
      <c r="D833" s="74">
        <v>180063</v>
      </c>
      <c r="E833" s="35" t="s">
        <v>1517</v>
      </c>
      <c r="F833" s="34">
        <v>57.94</v>
      </c>
      <c r="G833" s="34" t="s">
        <v>13</v>
      </c>
      <c r="H833" s="34">
        <v>24.340666764838019</v>
      </c>
      <c r="I833" s="34">
        <v>19.986736457114862</v>
      </c>
      <c r="J833" s="34">
        <v>0</v>
      </c>
      <c r="K833" s="75">
        <f t="shared" si="284"/>
        <v>44.33</v>
      </c>
      <c r="L833" s="76">
        <f t="shared" si="285"/>
        <v>2568.48</v>
      </c>
      <c r="M833" s="77">
        <f t="shared" si="283"/>
        <v>9.2174998498022046E-5</v>
      </c>
    </row>
    <row r="834" spans="2:13" s="72" customFormat="1" ht="18" x14ac:dyDescent="0.2">
      <c r="B834" s="73" t="s">
        <v>1708</v>
      </c>
      <c r="C834" s="74" t="s">
        <v>38</v>
      </c>
      <c r="D834" s="74" t="s">
        <v>1082</v>
      </c>
      <c r="E834" s="35" t="s">
        <v>1516</v>
      </c>
      <c r="F834" s="34">
        <v>4.5175679999999998</v>
      </c>
      <c r="G834" s="34" t="s">
        <v>14</v>
      </c>
      <c r="H834" s="34">
        <v>202.22710160422</v>
      </c>
      <c r="I834" s="34">
        <v>252.52958573154399</v>
      </c>
      <c r="J834" s="34">
        <v>0</v>
      </c>
      <c r="K834" s="75">
        <f t="shared" si="284"/>
        <v>454.76</v>
      </c>
      <c r="L834" s="76">
        <f t="shared" si="285"/>
        <v>2054.41</v>
      </c>
      <c r="M834" s="77">
        <f t="shared" si="283"/>
        <v>7.3726577066717062E-5</v>
      </c>
    </row>
    <row r="835" spans="2:13" s="72" customFormat="1" ht="18" x14ac:dyDescent="0.2">
      <c r="B835" s="73" t="s">
        <v>1709</v>
      </c>
      <c r="C835" s="74" t="s">
        <v>33</v>
      </c>
      <c r="D835" s="74">
        <v>98505</v>
      </c>
      <c r="E835" s="35" t="s">
        <v>1147</v>
      </c>
      <c r="F835" s="34">
        <v>9.4116</v>
      </c>
      <c r="G835" s="34" t="s">
        <v>13</v>
      </c>
      <c r="H835" s="34">
        <v>28.802127528042501</v>
      </c>
      <c r="I835" s="34">
        <v>5.6451646041774985</v>
      </c>
      <c r="J835" s="34">
        <v>0</v>
      </c>
      <c r="K835" s="75">
        <f t="shared" si="284"/>
        <v>34.450000000000003</v>
      </c>
      <c r="L835" s="76">
        <f t="shared" si="285"/>
        <v>324.23</v>
      </c>
      <c r="M835" s="77">
        <f t="shared" si="283"/>
        <v>1.1635636548859126E-5</v>
      </c>
    </row>
    <row r="836" spans="2:13" s="8" customFormat="1" ht="18" x14ac:dyDescent="0.2">
      <c r="B836" s="13"/>
      <c r="C836" s="14"/>
      <c r="D836" s="14"/>
      <c r="E836" s="15"/>
      <c r="F836" s="16"/>
      <c r="G836" s="16"/>
      <c r="H836" s="16">
        <v>0</v>
      </c>
      <c r="I836" s="16">
        <v>0</v>
      </c>
      <c r="J836" s="16">
        <v>0</v>
      </c>
      <c r="K836" s="17"/>
      <c r="L836" s="18"/>
      <c r="M836" s="19">
        <f t="shared" si="283"/>
        <v>0</v>
      </c>
    </row>
    <row r="837" spans="2:13" s="8" customFormat="1" ht="18" x14ac:dyDescent="0.2">
      <c r="B837" s="13"/>
      <c r="C837" s="14"/>
      <c r="D837" s="14"/>
      <c r="E837" s="15"/>
      <c r="F837" s="16"/>
      <c r="G837" s="16"/>
      <c r="H837" s="16">
        <v>0</v>
      </c>
      <c r="I837" s="16">
        <v>0</v>
      </c>
      <c r="J837" s="16">
        <v>0</v>
      </c>
      <c r="K837" s="17"/>
      <c r="L837" s="18"/>
      <c r="M837" s="19">
        <f t="shared" si="283"/>
        <v>0</v>
      </c>
    </row>
    <row r="838" spans="2:13" s="8" customFormat="1" ht="25.5" customHeight="1" x14ac:dyDescent="0.2">
      <c r="B838" s="48">
        <v>22</v>
      </c>
      <c r="C838" s="49"/>
      <c r="D838" s="49"/>
      <c r="E838" s="70" t="s">
        <v>916</v>
      </c>
      <c r="F838" s="50"/>
      <c r="G838" s="51"/>
      <c r="H838" s="52">
        <v>0</v>
      </c>
      <c r="I838" s="52">
        <v>0</v>
      </c>
      <c r="J838" s="50">
        <v>0</v>
      </c>
      <c r="K838" s="50"/>
      <c r="L838" s="42">
        <f>SUBTOTAL(9,L840:L848)</f>
        <v>59125.340000000004</v>
      </c>
      <c r="M838" s="54">
        <f t="shared" si="283"/>
        <v>2.1218300807072832E-3</v>
      </c>
    </row>
    <row r="839" spans="2:13" s="72" customFormat="1" ht="36" x14ac:dyDescent="0.2">
      <c r="B839" s="73" t="s">
        <v>1710</v>
      </c>
      <c r="C839" s="74" t="s">
        <v>33</v>
      </c>
      <c r="D839" s="74">
        <v>99806</v>
      </c>
      <c r="E839" s="35" t="s">
        <v>992</v>
      </c>
      <c r="F839" s="34">
        <v>552.9</v>
      </c>
      <c r="G839" s="34" t="s">
        <v>13</v>
      </c>
      <c r="H839" s="34">
        <v>0.38633508759999996</v>
      </c>
      <c r="I839" s="34">
        <v>0.92444467389999985</v>
      </c>
      <c r="J839" s="34">
        <v>0</v>
      </c>
      <c r="K839" s="75">
        <f t="shared" ref="K839:K848" si="286">ROUND(+H839+I839+J839,2)</f>
        <v>1.31</v>
      </c>
      <c r="L839" s="76">
        <f t="shared" ref="L839:L848" si="287">ROUND(F839*K839,2)</f>
        <v>724.3</v>
      </c>
      <c r="M839" s="77">
        <f t="shared" si="283"/>
        <v>2.5992941900313554E-5</v>
      </c>
    </row>
    <row r="840" spans="2:13" s="72" customFormat="1" ht="36" x14ac:dyDescent="0.2">
      <c r="B840" s="73" t="s">
        <v>1711</v>
      </c>
      <c r="C840" s="74" t="s">
        <v>33</v>
      </c>
      <c r="D840" s="74">
        <v>99803</v>
      </c>
      <c r="E840" s="35" t="s">
        <v>1520</v>
      </c>
      <c r="F840" s="34">
        <v>2342.8000000000002</v>
      </c>
      <c r="G840" s="34" t="s">
        <v>13</v>
      </c>
      <c r="H840" s="34">
        <v>0.97020498520765208</v>
      </c>
      <c r="I840" s="34">
        <v>2.2176113947603477</v>
      </c>
      <c r="J840" s="34">
        <v>0</v>
      </c>
      <c r="K840" s="75">
        <f t="shared" si="286"/>
        <v>3.19</v>
      </c>
      <c r="L840" s="76">
        <f t="shared" si="287"/>
        <v>7473.53</v>
      </c>
      <c r="M840" s="77">
        <f t="shared" si="283"/>
        <v>2.682024452302228E-4</v>
      </c>
    </row>
    <row r="841" spans="2:13" s="72" customFormat="1" ht="36" x14ac:dyDescent="0.2">
      <c r="B841" s="73" t="s">
        <v>1712</v>
      </c>
      <c r="C841" s="74" t="s">
        <v>33</v>
      </c>
      <c r="D841" s="74">
        <v>99810</v>
      </c>
      <c r="E841" s="35" t="s">
        <v>993</v>
      </c>
      <c r="F841" s="34">
        <v>321.95999999999998</v>
      </c>
      <c r="G841" s="34" t="s">
        <v>13</v>
      </c>
      <c r="H841" s="34">
        <v>3.5817218409066505</v>
      </c>
      <c r="I841" s="34">
        <v>7.6909841079933496</v>
      </c>
      <c r="J841" s="34">
        <v>0</v>
      </c>
      <c r="K841" s="75">
        <f t="shared" si="286"/>
        <v>11.27</v>
      </c>
      <c r="L841" s="76">
        <f t="shared" si="287"/>
        <v>3628.49</v>
      </c>
      <c r="M841" s="77">
        <f t="shared" si="283"/>
        <v>1.3021555951383231E-4</v>
      </c>
    </row>
    <row r="842" spans="2:13" s="72" customFormat="1" ht="18" x14ac:dyDescent="0.2">
      <c r="B842" s="73" t="s">
        <v>1713</v>
      </c>
      <c r="C842" s="74" t="s">
        <v>32</v>
      </c>
      <c r="D842" s="74">
        <v>210010</v>
      </c>
      <c r="E842" s="35" t="s">
        <v>1522</v>
      </c>
      <c r="F842" s="34">
        <v>655.5</v>
      </c>
      <c r="G842" s="34" t="s">
        <v>13</v>
      </c>
      <c r="H842" s="34">
        <v>27.816059206314357</v>
      </c>
      <c r="I842" s="34">
        <v>36.769393637329614</v>
      </c>
      <c r="J842" s="34">
        <v>0</v>
      </c>
      <c r="K842" s="75">
        <f t="shared" si="286"/>
        <v>64.59</v>
      </c>
      <c r="L842" s="76">
        <f>ROUND(F842*K842,2)-0.34</f>
        <v>42338.41</v>
      </c>
      <c r="M842" s="77">
        <f t="shared" si="283"/>
        <v>1.519397806546534E-3</v>
      </c>
    </row>
    <row r="843" spans="2:13" s="72" customFormat="1" ht="18" x14ac:dyDescent="0.2">
      <c r="B843" s="73" t="s">
        <v>1714</v>
      </c>
      <c r="C843" s="74" t="s">
        <v>32</v>
      </c>
      <c r="D843" s="74">
        <v>210011</v>
      </c>
      <c r="E843" s="35" t="s">
        <v>1521</v>
      </c>
      <c r="F843" s="34">
        <v>52.32</v>
      </c>
      <c r="G843" s="34" t="s">
        <v>13</v>
      </c>
      <c r="H843" s="34">
        <v>9.7026755522257684</v>
      </c>
      <c r="I843" s="34">
        <v>8.3977884273591883</v>
      </c>
      <c r="J843" s="34">
        <v>0</v>
      </c>
      <c r="K843" s="75">
        <f t="shared" ref="K843" si="288">ROUND(+H843+I843+J843,2)</f>
        <v>18.100000000000001</v>
      </c>
      <c r="L843" s="76">
        <f t="shared" ref="L843" si="289">ROUND(F843*K843,2)</f>
        <v>946.99</v>
      </c>
      <c r="M843" s="77">
        <f t="shared" si="283"/>
        <v>3.3984614179453178E-5</v>
      </c>
    </row>
    <row r="844" spans="2:13" s="72" customFormat="1" ht="36" x14ac:dyDescent="0.2">
      <c r="B844" s="73" t="s">
        <v>1715</v>
      </c>
      <c r="C844" s="74" t="s">
        <v>33</v>
      </c>
      <c r="D844" s="74">
        <v>99815</v>
      </c>
      <c r="E844" s="35" t="s">
        <v>994</v>
      </c>
      <c r="F844" s="34">
        <v>5</v>
      </c>
      <c r="G844" s="34" t="s">
        <v>2</v>
      </c>
      <c r="H844" s="34">
        <v>5.9811795014753022</v>
      </c>
      <c r="I844" s="34">
        <v>6.4135539232686973</v>
      </c>
      <c r="J844" s="34">
        <v>0</v>
      </c>
      <c r="K844" s="75">
        <f t="shared" si="286"/>
        <v>12.39</v>
      </c>
      <c r="L844" s="76">
        <f t="shared" si="287"/>
        <v>61.95</v>
      </c>
      <c r="M844" s="77">
        <f t="shared" si="283"/>
        <v>2.2231986065503588E-6</v>
      </c>
    </row>
    <row r="845" spans="2:13" s="72" customFormat="1" ht="36" x14ac:dyDescent="0.2">
      <c r="B845" s="73" t="s">
        <v>1716</v>
      </c>
      <c r="C845" s="74" t="s">
        <v>33</v>
      </c>
      <c r="D845" s="74">
        <v>99816</v>
      </c>
      <c r="E845" s="35" t="s">
        <v>995</v>
      </c>
      <c r="F845" s="34">
        <v>9</v>
      </c>
      <c r="G845" s="34" t="s">
        <v>2</v>
      </c>
      <c r="H845" s="34">
        <v>6.2302745585714856</v>
      </c>
      <c r="I845" s="34">
        <v>6.9928716754405125</v>
      </c>
      <c r="J845" s="34">
        <v>0</v>
      </c>
      <c r="K845" s="75">
        <f t="shared" si="286"/>
        <v>13.22</v>
      </c>
      <c r="L845" s="76">
        <f t="shared" si="287"/>
        <v>118.98</v>
      </c>
      <c r="M845" s="77">
        <f t="shared" si="283"/>
        <v>4.2698332559703256E-6</v>
      </c>
    </row>
    <row r="846" spans="2:13" s="72" customFormat="1" ht="36" x14ac:dyDescent="0.2">
      <c r="B846" s="73" t="s">
        <v>1717</v>
      </c>
      <c r="C846" s="74" t="s">
        <v>33</v>
      </c>
      <c r="D846" s="74">
        <v>99817</v>
      </c>
      <c r="E846" s="35" t="s">
        <v>996</v>
      </c>
      <c r="F846" s="34">
        <v>18</v>
      </c>
      <c r="G846" s="34" t="s">
        <v>2</v>
      </c>
      <c r="H846" s="34">
        <v>4.5045231456069565</v>
      </c>
      <c r="I846" s="34">
        <v>2.9931370901730436</v>
      </c>
      <c r="J846" s="34">
        <v>0</v>
      </c>
      <c r="K846" s="75">
        <f t="shared" si="286"/>
        <v>7.5</v>
      </c>
      <c r="L846" s="76">
        <f t="shared" si="287"/>
        <v>135</v>
      </c>
      <c r="M846" s="77">
        <f t="shared" si="283"/>
        <v>4.8447427261387962E-6</v>
      </c>
    </row>
    <row r="847" spans="2:13" s="72" customFormat="1" ht="36" x14ac:dyDescent="0.2">
      <c r="B847" s="73" t="s">
        <v>1718</v>
      </c>
      <c r="C847" s="74" t="s">
        <v>33</v>
      </c>
      <c r="D847" s="74">
        <v>99818</v>
      </c>
      <c r="E847" s="35" t="s">
        <v>997</v>
      </c>
      <c r="F847" s="34">
        <v>27</v>
      </c>
      <c r="G847" s="34" t="s">
        <v>2</v>
      </c>
      <c r="H847" s="34">
        <v>4.5045231456069565</v>
      </c>
      <c r="I847" s="34">
        <v>2.9931370901730436</v>
      </c>
      <c r="J847" s="34">
        <v>0</v>
      </c>
      <c r="K847" s="75">
        <f t="shared" si="286"/>
        <v>7.5</v>
      </c>
      <c r="L847" s="76">
        <f t="shared" si="287"/>
        <v>202.5</v>
      </c>
      <c r="M847" s="77">
        <f t="shared" si="283"/>
        <v>7.2671140892081939E-6</v>
      </c>
    </row>
    <row r="848" spans="2:13" s="72" customFormat="1" ht="18" x14ac:dyDescent="0.2">
      <c r="B848" s="73" t="s">
        <v>1719</v>
      </c>
      <c r="C848" s="74" t="s">
        <v>33</v>
      </c>
      <c r="D848" s="74">
        <v>99821</v>
      </c>
      <c r="E848" s="35" t="s">
        <v>998</v>
      </c>
      <c r="F848" s="34">
        <v>979</v>
      </c>
      <c r="G848" s="34" t="s">
        <v>13</v>
      </c>
      <c r="H848" s="34">
        <v>2.1259968013569264</v>
      </c>
      <c r="I848" s="34">
        <v>2.1838470544550739</v>
      </c>
      <c r="J848" s="34">
        <v>0</v>
      </c>
      <c r="K848" s="75">
        <f t="shared" si="286"/>
        <v>4.3099999999999996</v>
      </c>
      <c r="L848" s="76">
        <f t="shared" si="287"/>
        <v>4219.49</v>
      </c>
      <c r="M848" s="77">
        <f t="shared" si="283"/>
        <v>1.5142476655937323E-4</v>
      </c>
    </row>
    <row r="849" spans="2:19" s="8" customFormat="1" ht="18" x14ac:dyDescent="0.2">
      <c r="B849" s="13"/>
      <c r="C849" s="14"/>
      <c r="D849" s="14"/>
      <c r="E849" s="15"/>
      <c r="F849" s="16"/>
      <c r="G849" s="16"/>
      <c r="H849" s="16"/>
      <c r="I849" s="16"/>
      <c r="J849" s="16"/>
      <c r="K849" s="17"/>
      <c r="L849" s="18"/>
      <c r="M849" s="19"/>
    </row>
    <row r="850" spans="2:19" s="8" customFormat="1" ht="18" x14ac:dyDescent="0.2">
      <c r="B850" s="13"/>
      <c r="C850" s="14"/>
      <c r="D850" s="14"/>
      <c r="E850" s="15"/>
      <c r="F850" s="16"/>
      <c r="G850" s="16"/>
      <c r="H850" s="16"/>
      <c r="I850" s="16"/>
      <c r="J850" s="16"/>
      <c r="K850" s="17"/>
      <c r="L850" s="18"/>
      <c r="M850" s="19"/>
    </row>
    <row r="851" spans="2:19" s="57" customFormat="1" ht="30" customHeight="1" x14ac:dyDescent="0.2">
      <c r="B851" s="157" t="s">
        <v>918</v>
      </c>
      <c r="C851" s="158"/>
      <c r="D851" s="158"/>
      <c r="E851" s="158"/>
      <c r="F851" s="158"/>
      <c r="G851" s="158"/>
      <c r="H851" s="158"/>
      <c r="I851" s="158"/>
      <c r="J851" s="158"/>
      <c r="K851" s="159"/>
      <c r="L851" s="55">
        <f>SUBTOTAL(9,L9:L849)</f>
        <v>27865256.760000017</v>
      </c>
      <c r="M851" s="56"/>
      <c r="O851" s="149"/>
      <c r="P851" s="150"/>
      <c r="Q851" s="150"/>
      <c r="R851" s="144"/>
      <c r="S851" s="143"/>
    </row>
    <row r="852" spans="2:19" s="57" customFormat="1" ht="20.25" x14ac:dyDescent="0.2">
      <c r="B852" s="58"/>
      <c r="C852" s="59"/>
      <c r="D852" s="59"/>
      <c r="E852" s="60"/>
      <c r="F852" s="61"/>
      <c r="G852" s="61"/>
      <c r="H852" s="61"/>
      <c r="I852" s="61"/>
      <c r="J852" s="61"/>
      <c r="K852" s="62"/>
      <c r="L852" s="63"/>
      <c r="M852" s="64"/>
      <c r="R852" s="145"/>
    </row>
    <row r="853" spans="2:19" s="57" customFormat="1" ht="30" customHeight="1" x14ac:dyDescent="0.2">
      <c r="B853" s="160" t="s">
        <v>1745</v>
      </c>
      <c r="C853" s="161"/>
      <c r="D853" s="161"/>
      <c r="E853" s="161"/>
      <c r="F853" s="128">
        <v>0.29780000000000001</v>
      </c>
      <c r="G853" s="126"/>
      <c r="H853" s="126"/>
      <c r="I853" s="126"/>
      <c r="J853" s="126"/>
      <c r="K853" s="127"/>
      <c r="L853" s="55">
        <f>L851*F853</f>
        <v>8298273.4631280052</v>
      </c>
      <c r="M853" s="56"/>
      <c r="O853" s="149"/>
      <c r="P853" s="150"/>
      <c r="Q853" s="150"/>
      <c r="R853" s="144"/>
    </row>
    <row r="854" spans="2:19" s="57" customFormat="1" ht="20.25" x14ac:dyDescent="0.2">
      <c r="B854" s="58"/>
      <c r="C854" s="59"/>
      <c r="D854" s="59"/>
      <c r="E854" s="60"/>
      <c r="F854" s="61"/>
      <c r="G854" s="61"/>
      <c r="H854" s="61"/>
      <c r="I854" s="61"/>
      <c r="J854" s="61"/>
      <c r="K854" s="62"/>
      <c r="L854" s="63"/>
      <c r="M854" s="64"/>
      <c r="R854" s="145"/>
    </row>
    <row r="855" spans="2:19" s="57" customFormat="1" ht="30" customHeight="1" x14ac:dyDescent="0.2">
      <c r="B855" s="157" t="s">
        <v>919</v>
      </c>
      <c r="C855" s="158"/>
      <c r="D855" s="158"/>
      <c r="E855" s="158"/>
      <c r="F855" s="158"/>
      <c r="G855" s="158"/>
      <c r="H855" s="158"/>
      <c r="I855" s="158"/>
      <c r="J855" s="158"/>
      <c r="K855" s="159"/>
      <c r="L855" s="55">
        <f>SUM(L851,L853)</f>
        <v>36163530.223128021</v>
      </c>
      <c r="M855" s="56"/>
      <c r="O855" s="149"/>
      <c r="P855" s="150"/>
      <c r="Q855" s="150"/>
      <c r="R855" s="144"/>
      <c r="S855" s="143"/>
    </row>
    <row r="856" spans="2:19" s="57" customFormat="1" ht="20.25" x14ac:dyDescent="0.2">
      <c r="B856" s="131"/>
      <c r="C856" s="132"/>
      <c r="D856" s="132"/>
      <c r="E856" s="133"/>
      <c r="F856" s="134"/>
      <c r="G856" s="134"/>
      <c r="H856" s="134"/>
      <c r="I856" s="134"/>
      <c r="J856" s="134"/>
      <c r="K856" s="135"/>
      <c r="L856" s="136"/>
      <c r="M856" s="137"/>
      <c r="R856" s="143"/>
    </row>
    <row r="857" spans="2:19" s="57" customFormat="1" ht="20.25" x14ac:dyDescent="0.2">
      <c r="B857" s="151" t="s">
        <v>1820</v>
      </c>
      <c r="C857" s="152"/>
      <c r="D857" s="152"/>
      <c r="E857" s="152"/>
      <c r="F857" s="152"/>
      <c r="G857" s="152"/>
      <c r="H857" s="152"/>
      <c r="I857" s="152"/>
      <c r="J857" s="152"/>
      <c r="K857" s="152"/>
      <c r="L857" s="152"/>
      <c r="M857" s="153"/>
    </row>
    <row r="858" spans="2:19" s="57" customFormat="1" ht="20.25" x14ac:dyDescent="0.2">
      <c r="B858" s="154"/>
      <c r="C858" s="155"/>
      <c r="D858" s="155"/>
      <c r="E858" s="155"/>
      <c r="F858" s="155"/>
      <c r="G858" s="155"/>
      <c r="H858" s="155"/>
      <c r="I858" s="155"/>
      <c r="J858" s="155"/>
      <c r="K858" s="155"/>
      <c r="L858" s="155"/>
      <c r="M858" s="156"/>
    </row>
    <row r="859" spans="2:19" s="57" customFormat="1" ht="20.25" x14ac:dyDescent="0.2">
      <c r="B859" s="151" t="s">
        <v>1821</v>
      </c>
      <c r="C859" s="152"/>
      <c r="D859" s="152"/>
      <c r="E859" s="152"/>
      <c r="F859" s="152"/>
      <c r="G859" s="152"/>
      <c r="H859" s="152"/>
      <c r="I859" s="152"/>
      <c r="J859" s="152"/>
      <c r="K859" s="152"/>
      <c r="L859" s="152"/>
      <c r="M859" s="153"/>
    </row>
    <row r="860" spans="2:19" s="57" customFormat="1" ht="20.25" x14ac:dyDescent="0.2">
      <c r="B860" s="151" t="s">
        <v>1828</v>
      </c>
      <c r="C860" s="152"/>
      <c r="D860" s="152"/>
      <c r="E860" s="152"/>
      <c r="F860" s="152"/>
      <c r="G860" s="152"/>
      <c r="H860" s="152"/>
      <c r="I860" s="152"/>
      <c r="J860" s="152"/>
      <c r="K860" s="152"/>
      <c r="L860" s="152"/>
      <c r="M860" s="153"/>
    </row>
    <row r="861" spans="2:19" s="8" customFormat="1" ht="33" customHeight="1" thickBot="1" x14ac:dyDescent="0.25">
      <c r="B861" s="138" t="s">
        <v>1828</v>
      </c>
      <c r="C861" s="139" t="s">
        <v>1829</v>
      </c>
      <c r="D861" s="139" t="s">
        <v>1830</v>
      </c>
      <c r="E861" s="139"/>
      <c r="F861" s="140"/>
      <c r="G861" s="139"/>
      <c r="H861" s="139"/>
      <c r="I861" s="139"/>
      <c r="J861" s="139"/>
      <c r="K861" s="139"/>
      <c r="L861" s="141"/>
      <c r="M861" s="142"/>
    </row>
    <row r="863" spans="2:19" ht="42.75" customHeight="1" x14ac:dyDescent="0.2">
      <c r="L863" s="129"/>
    </row>
    <row r="865" spans="12:12" x14ac:dyDescent="0.2">
      <c r="L865" s="129"/>
    </row>
    <row r="930" spans="2:13" s="31" customFormat="1" ht="14.25" x14ac:dyDescent="0.2">
      <c r="B930" s="1"/>
      <c r="C930" s="1"/>
      <c r="D930" s="1"/>
      <c r="E930" s="2"/>
      <c r="F930" s="2"/>
      <c r="G930" s="3"/>
      <c r="H930" s="4"/>
      <c r="I930" s="5"/>
      <c r="J930" s="4"/>
      <c r="K930" s="4"/>
      <c r="L930" s="1"/>
      <c r="M930" s="6"/>
    </row>
    <row r="942" spans="2:13" s="32" customFormat="1" ht="14.25" x14ac:dyDescent="0.2">
      <c r="B942" s="1"/>
      <c r="C942" s="1"/>
      <c r="D942" s="1"/>
      <c r="E942" s="2"/>
      <c r="F942" s="2"/>
      <c r="G942" s="3"/>
      <c r="H942" s="4"/>
      <c r="I942" s="5"/>
      <c r="J942" s="4"/>
      <c r="K942" s="4"/>
      <c r="L942" s="1"/>
      <c r="M942" s="6"/>
    </row>
    <row r="943" spans="2:13" s="32" customFormat="1" ht="14.25" x14ac:dyDescent="0.2">
      <c r="B943" s="1"/>
      <c r="C943" s="1"/>
      <c r="D943" s="1"/>
      <c r="E943" s="2"/>
      <c r="F943" s="2"/>
      <c r="G943" s="3"/>
      <c r="H943" s="4"/>
      <c r="I943" s="5"/>
      <c r="J943" s="4"/>
      <c r="K943" s="4"/>
      <c r="L943" s="1"/>
      <c r="M943" s="6"/>
    </row>
    <row r="944" spans="2:13" s="32" customFormat="1" ht="14.25" x14ac:dyDescent="0.2">
      <c r="B944" s="1"/>
      <c r="C944" s="1"/>
      <c r="D944" s="1"/>
      <c r="E944" s="2"/>
      <c r="F944" s="2"/>
      <c r="G944" s="3"/>
      <c r="H944" s="4"/>
      <c r="I944" s="5"/>
      <c r="J944" s="4"/>
      <c r="K944" s="4"/>
      <c r="L944" s="1"/>
      <c r="M944" s="6"/>
    </row>
    <row r="945" spans="2:13" s="32" customFormat="1" ht="14.25" x14ac:dyDescent="0.2">
      <c r="B945" s="1"/>
      <c r="C945" s="1"/>
      <c r="D945" s="1"/>
      <c r="E945" s="2"/>
      <c r="F945" s="2"/>
      <c r="G945" s="3"/>
      <c r="H945" s="4"/>
      <c r="I945" s="5"/>
      <c r="J945" s="4"/>
      <c r="K945" s="4"/>
      <c r="L945" s="1"/>
      <c r="M945" s="6"/>
    </row>
    <row r="946" spans="2:13" s="32" customFormat="1" ht="14.25" x14ac:dyDescent="0.2">
      <c r="B946" s="1"/>
      <c r="C946" s="1"/>
      <c r="D946" s="1"/>
      <c r="E946" s="2"/>
      <c r="F946" s="2"/>
      <c r="G946" s="3"/>
      <c r="H946" s="4"/>
      <c r="I946" s="5"/>
      <c r="J946" s="4"/>
      <c r="K946" s="4"/>
      <c r="L946" s="1"/>
      <c r="M946" s="6"/>
    </row>
    <row r="947" spans="2:13" s="32" customFormat="1" ht="14.25" x14ac:dyDescent="0.2">
      <c r="B947" s="1"/>
      <c r="C947" s="1"/>
      <c r="D947" s="1"/>
      <c r="E947" s="2"/>
      <c r="F947" s="2"/>
      <c r="G947" s="3"/>
      <c r="H947" s="4"/>
      <c r="I947" s="5"/>
      <c r="J947" s="4"/>
      <c r="K947" s="4"/>
      <c r="L947" s="1"/>
      <c r="M947" s="6"/>
    </row>
    <row r="948" spans="2:13" s="32" customFormat="1" ht="14.25" x14ac:dyDescent="0.2">
      <c r="B948" s="1"/>
      <c r="C948" s="1"/>
      <c r="D948" s="1"/>
      <c r="E948" s="2"/>
      <c r="F948" s="2"/>
      <c r="G948" s="3"/>
      <c r="H948" s="4"/>
      <c r="I948" s="5"/>
      <c r="J948" s="4"/>
      <c r="K948" s="4"/>
      <c r="L948" s="1"/>
      <c r="M948" s="6"/>
    </row>
    <row r="949" spans="2:13" s="32" customFormat="1" ht="14.25" x14ac:dyDescent="0.2">
      <c r="B949" s="1"/>
      <c r="C949" s="1"/>
      <c r="D949" s="1"/>
      <c r="E949" s="2"/>
      <c r="F949" s="2"/>
      <c r="G949" s="3"/>
      <c r="H949" s="4"/>
      <c r="I949" s="5"/>
      <c r="J949" s="4"/>
      <c r="K949" s="4"/>
      <c r="L949" s="1"/>
      <c r="M949" s="6"/>
    </row>
    <row r="950" spans="2:13" s="32" customFormat="1" ht="14.25" x14ac:dyDescent="0.2">
      <c r="B950" s="1"/>
      <c r="C950" s="1"/>
      <c r="D950" s="1"/>
      <c r="E950" s="2"/>
      <c r="F950" s="2"/>
      <c r="G950" s="3"/>
      <c r="H950" s="4"/>
      <c r="I950" s="5"/>
      <c r="J950" s="4"/>
      <c r="K950" s="4"/>
      <c r="L950" s="1"/>
      <c r="M950" s="6"/>
    </row>
    <row r="951" spans="2:13" s="32" customFormat="1" ht="14.25" x14ac:dyDescent="0.2">
      <c r="B951" s="1"/>
      <c r="C951" s="1"/>
      <c r="D951" s="1"/>
      <c r="E951" s="2"/>
      <c r="F951" s="2"/>
      <c r="G951" s="3"/>
      <c r="H951" s="4"/>
      <c r="I951" s="5"/>
      <c r="J951" s="4"/>
      <c r="K951" s="4"/>
      <c r="L951" s="1"/>
      <c r="M951" s="6"/>
    </row>
    <row r="952" spans="2:13" s="32" customFormat="1" ht="14.25" x14ac:dyDescent="0.2">
      <c r="B952" s="1"/>
      <c r="C952" s="1"/>
      <c r="D952" s="1"/>
      <c r="E952" s="2"/>
      <c r="F952" s="2"/>
      <c r="G952" s="3"/>
      <c r="H952" s="4"/>
      <c r="I952" s="5"/>
      <c r="J952" s="4"/>
      <c r="K952" s="4"/>
      <c r="L952" s="1"/>
      <c r="M952" s="6"/>
    </row>
    <row r="953" spans="2:13" s="32" customFormat="1" ht="14.25" x14ac:dyDescent="0.2">
      <c r="B953" s="1"/>
      <c r="C953" s="1"/>
      <c r="D953" s="1"/>
      <c r="E953" s="2"/>
      <c r="F953" s="2"/>
      <c r="G953" s="3"/>
      <c r="H953" s="4"/>
      <c r="I953" s="5"/>
      <c r="J953" s="4"/>
      <c r="K953" s="4"/>
      <c r="L953" s="1"/>
      <c r="M953" s="6"/>
    </row>
    <row r="954" spans="2:13" s="32" customFormat="1" ht="14.25" x14ac:dyDescent="0.2">
      <c r="B954" s="1"/>
      <c r="C954" s="1"/>
      <c r="D954" s="1"/>
      <c r="E954" s="2"/>
      <c r="F954" s="2"/>
      <c r="G954" s="3"/>
      <c r="H954" s="4"/>
      <c r="I954" s="5"/>
      <c r="J954" s="4"/>
      <c r="K954" s="4"/>
      <c r="L954" s="1"/>
      <c r="M954" s="6"/>
    </row>
    <row r="955" spans="2:13" s="31" customFormat="1" ht="14.25" x14ac:dyDescent="0.2">
      <c r="B955" s="1"/>
      <c r="C955" s="1"/>
      <c r="D955" s="1"/>
      <c r="E955" s="2"/>
      <c r="F955" s="2"/>
      <c r="G955" s="3"/>
      <c r="H955" s="4"/>
      <c r="I955" s="5"/>
      <c r="J955" s="4"/>
      <c r="K955" s="4"/>
      <c r="L955" s="1"/>
      <c r="M955" s="6"/>
    </row>
    <row r="956" spans="2:13" s="32" customFormat="1" ht="14.25" x14ac:dyDescent="0.2">
      <c r="B956" s="1"/>
      <c r="C956" s="1"/>
      <c r="D956" s="1"/>
      <c r="E956" s="2"/>
      <c r="F956" s="2"/>
      <c r="G956" s="3"/>
      <c r="H956" s="4"/>
      <c r="I956" s="5"/>
      <c r="J956" s="4"/>
      <c r="K956" s="4"/>
      <c r="L956" s="1"/>
      <c r="M956" s="6"/>
    </row>
    <row r="957" spans="2:13" s="32" customFormat="1" ht="14.25" x14ac:dyDescent="0.2">
      <c r="B957" s="1"/>
      <c r="C957" s="1"/>
      <c r="D957" s="1"/>
      <c r="E957" s="2"/>
      <c r="F957" s="2"/>
      <c r="G957" s="3"/>
      <c r="H957" s="4"/>
      <c r="I957" s="5"/>
      <c r="J957" s="4"/>
      <c r="K957" s="4"/>
      <c r="L957" s="1"/>
      <c r="M957" s="6"/>
    </row>
    <row r="958" spans="2:13" s="31" customFormat="1" ht="14.25" x14ac:dyDescent="0.2">
      <c r="B958" s="1"/>
      <c r="C958" s="1"/>
      <c r="D958" s="1"/>
      <c r="E958" s="2"/>
      <c r="F958" s="2"/>
      <c r="G958" s="3"/>
      <c r="H958" s="4"/>
      <c r="I958" s="5"/>
      <c r="J958" s="4"/>
      <c r="K958" s="4"/>
      <c r="L958" s="1"/>
      <c r="M958" s="6"/>
    </row>
    <row r="959" spans="2:13" s="31" customFormat="1" ht="14.25" x14ac:dyDescent="0.2">
      <c r="B959" s="1"/>
      <c r="C959" s="1"/>
      <c r="D959" s="1"/>
      <c r="E959" s="2"/>
      <c r="F959" s="2"/>
      <c r="G959" s="3"/>
      <c r="H959" s="4"/>
      <c r="I959" s="5"/>
      <c r="J959" s="4"/>
      <c r="K959" s="4"/>
      <c r="L959" s="1"/>
      <c r="M959" s="6"/>
    </row>
    <row r="960" spans="2:13" s="32" customFormat="1" ht="14.25" x14ac:dyDescent="0.2">
      <c r="B960" s="1"/>
      <c r="C960" s="1"/>
      <c r="D960" s="1"/>
      <c r="E960" s="2"/>
      <c r="F960" s="2"/>
      <c r="G960" s="3"/>
      <c r="H960" s="4"/>
      <c r="I960" s="5"/>
      <c r="J960" s="4"/>
      <c r="K960" s="4"/>
      <c r="L960" s="1"/>
      <c r="M960" s="6"/>
    </row>
    <row r="961" spans="2:13" s="31" customFormat="1" ht="14.25" x14ac:dyDescent="0.2">
      <c r="B961" s="1"/>
      <c r="C961" s="1"/>
      <c r="D961" s="1"/>
      <c r="E961" s="2"/>
      <c r="F961" s="2"/>
      <c r="G961" s="3"/>
      <c r="H961" s="4"/>
      <c r="I961" s="5"/>
      <c r="J961" s="4"/>
      <c r="K961" s="4"/>
      <c r="L961" s="1"/>
      <c r="M961" s="6"/>
    </row>
    <row r="962" spans="2:13" s="31" customFormat="1" ht="14.25" x14ac:dyDescent="0.2">
      <c r="B962" s="1"/>
      <c r="C962" s="1"/>
      <c r="D962" s="1"/>
      <c r="E962" s="2"/>
      <c r="F962" s="2"/>
      <c r="G962" s="3"/>
      <c r="H962" s="4"/>
      <c r="I962" s="5"/>
      <c r="J962" s="4"/>
      <c r="K962" s="4"/>
      <c r="L962" s="1"/>
      <c r="M962" s="6"/>
    </row>
    <row r="963" spans="2:13" s="31" customFormat="1" ht="14.25" x14ac:dyDescent="0.2">
      <c r="B963" s="1"/>
      <c r="C963" s="1"/>
      <c r="D963" s="1"/>
      <c r="E963" s="2"/>
      <c r="F963" s="2"/>
      <c r="G963" s="3"/>
      <c r="H963" s="4"/>
      <c r="I963" s="5"/>
      <c r="J963" s="4"/>
      <c r="K963" s="4"/>
      <c r="L963" s="1"/>
      <c r="M963" s="6"/>
    </row>
    <row r="969" spans="2:13" s="31" customFormat="1" ht="14.25" x14ac:dyDescent="0.2">
      <c r="B969" s="1"/>
      <c r="C969" s="1"/>
      <c r="D969" s="1"/>
      <c r="E969" s="2"/>
      <c r="F969" s="2"/>
      <c r="G969" s="3"/>
      <c r="H969" s="4"/>
      <c r="I969" s="5"/>
      <c r="J969" s="4"/>
      <c r="K969" s="4"/>
      <c r="L969" s="1"/>
      <c r="M969" s="6"/>
    </row>
    <row r="970" spans="2:13" s="31" customFormat="1" ht="14.25" x14ac:dyDescent="0.2">
      <c r="B970" s="1"/>
      <c r="C970" s="1"/>
      <c r="D970" s="1"/>
      <c r="E970" s="2"/>
      <c r="F970" s="2"/>
      <c r="G970" s="3"/>
      <c r="H970" s="4"/>
      <c r="I970" s="5"/>
      <c r="J970" s="4"/>
      <c r="K970" s="4"/>
      <c r="L970" s="1"/>
      <c r="M970" s="6"/>
    </row>
    <row r="971" spans="2:13" s="32" customFormat="1" ht="14.25" x14ac:dyDescent="0.2">
      <c r="B971" s="1"/>
      <c r="C971" s="1"/>
      <c r="D971" s="1"/>
      <c r="E971" s="2"/>
      <c r="F971" s="2"/>
      <c r="G971" s="3"/>
      <c r="H971" s="4"/>
      <c r="I971" s="5"/>
      <c r="J971" s="4"/>
      <c r="K971" s="4"/>
      <c r="L971" s="1"/>
      <c r="M971" s="6"/>
    </row>
    <row r="972" spans="2:13" s="31" customFormat="1" ht="14.25" x14ac:dyDescent="0.2">
      <c r="B972" s="1"/>
      <c r="C972" s="1"/>
      <c r="D972" s="1"/>
      <c r="E972" s="2"/>
      <c r="F972" s="2"/>
      <c r="G972" s="3"/>
      <c r="H972" s="4"/>
      <c r="I972" s="5"/>
      <c r="J972" s="4"/>
      <c r="K972" s="4"/>
      <c r="L972" s="1"/>
      <c r="M972" s="6"/>
    </row>
    <row r="973" spans="2:13" s="32" customFormat="1" ht="14.25" x14ac:dyDescent="0.2">
      <c r="B973" s="1"/>
      <c r="C973" s="1"/>
      <c r="D973" s="1"/>
      <c r="E973" s="2"/>
      <c r="F973" s="2"/>
      <c r="G973" s="3"/>
      <c r="H973" s="4"/>
      <c r="I973" s="5"/>
      <c r="J973" s="4"/>
      <c r="K973" s="4"/>
      <c r="L973" s="1"/>
      <c r="M973" s="6"/>
    </row>
    <row r="974" spans="2:13" s="31" customFormat="1" ht="14.25" x14ac:dyDescent="0.2">
      <c r="B974" s="1"/>
      <c r="C974" s="1"/>
      <c r="D974" s="1"/>
      <c r="E974" s="2"/>
      <c r="F974" s="2"/>
      <c r="G974" s="3"/>
      <c r="H974" s="4"/>
      <c r="I974" s="5"/>
      <c r="J974" s="4"/>
      <c r="K974" s="4"/>
      <c r="L974" s="1"/>
      <c r="M974" s="6"/>
    </row>
    <row r="975" spans="2:13" s="32" customFormat="1" ht="14.25" x14ac:dyDescent="0.2">
      <c r="B975" s="1"/>
      <c r="C975" s="1"/>
      <c r="D975" s="1"/>
      <c r="E975" s="2"/>
      <c r="F975" s="2"/>
      <c r="G975" s="3"/>
      <c r="H975" s="4"/>
      <c r="I975" s="5"/>
      <c r="J975" s="4"/>
      <c r="K975" s="4"/>
      <c r="L975" s="1"/>
      <c r="M975" s="6"/>
    </row>
    <row r="976" spans="2:13" s="31" customFormat="1" ht="14.25" x14ac:dyDescent="0.2">
      <c r="B976" s="1"/>
      <c r="C976" s="1"/>
      <c r="D976" s="1"/>
      <c r="E976" s="2"/>
      <c r="F976" s="2"/>
      <c r="G976" s="3"/>
      <c r="H976" s="4"/>
      <c r="I976" s="5"/>
      <c r="J976" s="4"/>
      <c r="K976" s="4"/>
      <c r="L976" s="1"/>
      <c r="M976" s="6"/>
    </row>
    <row r="977" spans="2:13" s="31" customFormat="1" ht="14.25" x14ac:dyDescent="0.2">
      <c r="B977" s="1"/>
      <c r="C977" s="1"/>
      <c r="D977" s="1"/>
      <c r="E977" s="2"/>
      <c r="F977" s="2"/>
      <c r="G977" s="3"/>
      <c r="H977" s="4"/>
      <c r="I977" s="5"/>
      <c r="J977" s="4"/>
      <c r="K977" s="4"/>
      <c r="L977" s="1"/>
      <c r="M977" s="6"/>
    </row>
    <row r="978" spans="2:13" s="32" customFormat="1" ht="14.25" x14ac:dyDescent="0.2">
      <c r="B978" s="1"/>
      <c r="C978" s="1"/>
      <c r="D978" s="1"/>
      <c r="E978" s="2"/>
      <c r="F978" s="2"/>
      <c r="G978" s="3"/>
      <c r="H978" s="4"/>
      <c r="I978" s="5"/>
      <c r="J978" s="4"/>
      <c r="K978" s="4"/>
      <c r="L978" s="1"/>
      <c r="M978" s="6"/>
    </row>
    <row r="979" spans="2:13" s="32" customFormat="1" ht="14.25" x14ac:dyDescent="0.2">
      <c r="B979" s="1"/>
      <c r="C979" s="1"/>
      <c r="D979" s="1"/>
      <c r="E979" s="2"/>
      <c r="F979" s="2"/>
      <c r="G979" s="3"/>
      <c r="H979" s="4"/>
      <c r="I979" s="5"/>
      <c r="J979" s="4"/>
      <c r="K979" s="4"/>
      <c r="L979" s="1"/>
      <c r="M979" s="6"/>
    </row>
    <row r="980" spans="2:13" s="31" customFormat="1" ht="14.25" x14ac:dyDescent="0.2">
      <c r="B980" s="1"/>
      <c r="C980" s="1"/>
      <c r="D980" s="1"/>
      <c r="E980" s="2"/>
      <c r="F980" s="2"/>
      <c r="G980" s="3"/>
      <c r="H980" s="4"/>
      <c r="I980" s="5"/>
      <c r="J980" s="4"/>
      <c r="K980" s="4"/>
      <c r="L980" s="1"/>
      <c r="M980" s="6"/>
    </row>
    <row r="981" spans="2:13" s="31" customFormat="1" ht="14.25" x14ac:dyDescent="0.2">
      <c r="B981" s="1"/>
      <c r="C981" s="1"/>
      <c r="D981" s="1"/>
      <c r="E981" s="2"/>
      <c r="F981" s="2"/>
      <c r="G981" s="3"/>
      <c r="H981" s="4"/>
      <c r="I981" s="5"/>
      <c r="J981" s="4"/>
      <c r="K981" s="4"/>
      <c r="L981" s="1"/>
      <c r="M981" s="6"/>
    </row>
    <row r="982" spans="2:13" s="31" customFormat="1" ht="14.25" x14ac:dyDescent="0.2">
      <c r="B982" s="1"/>
      <c r="C982" s="1"/>
      <c r="D982" s="1"/>
      <c r="E982" s="2"/>
      <c r="F982" s="2"/>
      <c r="G982" s="3"/>
      <c r="H982" s="4"/>
      <c r="I982" s="5"/>
      <c r="J982" s="4"/>
      <c r="K982" s="4"/>
      <c r="L982" s="1"/>
      <c r="M982" s="6"/>
    </row>
    <row r="984" spans="2:13" s="31" customFormat="1" ht="14.25" x14ac:dyDescent="0.2">
      <c r="B984" s="1"/>
      <c r="C984" s="1"/>
      <c r="D984" s="1"/>
      <c r="E984" s="2"/>
      <c r="F984" s="2"/>
      <c r="G984" s="3"/>
      <c r="H984" s="4"/>
      <c r="I984" s="5"/>
      <c r="J984" s="4"/>
      <c r="K984" s="4"/>
      <c r="L984" s="1"/>
      <c r="M984" s="6"/>
    </row>
    <row r="985" spans="2:13" s="31" customFormat="1" ht="14.25" x14ac:dyDescent="0.2">
      <c r="B985" s="1"/>
      <c r="C985" s="1"/>
      <c r="D985" s="1"/>
      <c r="E985" s="2"/>
      <c r="F985" s="2"/>
      <c r="G985" s="3"/>
      <c r="H985" s="4"/>
      <c r="I985" s="5"/>
      <c r="J985" s="4"/>
      <c r="K985" s="4"/>
      <c r="L985" s="1"/>
      <c r="M985" s="6"/>
    </row>
    <row r="986" spans="2:13" s="31" customFormat="1" ht="14.25" x14ac:dyDescent="0.2">
      <c r="B986" s="1"/>
      <c r="C986" s="1"/>
      <c r="D986" s="1"/>
      <c r="E986" s="2"/>
      <c r="F986" s="2"/>
      <c r="G986" s="3"/>
      <c r="H986" s="4"/>
      <c r="I986" s="5"/>
      <c r="J986" s="4"/>
      <c r="K986" s="4"/>
      <c r="L986" s="1"/>
      <c r="M986" s="6"/>
    </row>
    <row r="987" spans="2:13" s="31" customFormat="1" ht="14.25" x14ac:dyDescent="0.2">
      <c r="B987" s="1"/>
      <c r="C987" s="1"/>
      <c r="D987" s="1"/>
      <c r="E987" s="2"/>
      <c r="F987" s="2"/>
      <c r="G987" s="3"/>
      <c r="H987" s="4"/>
      <c r="I987" s="5"/>
      <c r="J987" s="4"/>
      <c r="K987" s="4"/>
      <c r="L987" s="1"/>
      <c r="M987" s="6"/>
    </row>
    <row r="988" spans="2:13" s="33" customFormat="1" x14ac:dyDescent="0.2">
      <c r="B988" s="1"/>
      <c r="C988" s="1"/>
      <c r="D988" s="1"/>
      <c r="E988" s="2"/>
      <c r="F988" s="2"/>
      <c r="G988" s="3"/>
      <c r="H988" s="4"/>
      <c r="I988" s="5"/>
      <c r="J988" s="4"/>
      <c r="K988" s="4"/>
      <c r="L988" s="1"/>
      <c r="M988" s="6"/>
    </row>
    <row r="989" spans="2:13" s="31" customFormat="1" ht="14.25" x14ac:dyDescent="0.2">
      <c r="B989" s="1"/>
      <c r="C989" s="1"/>
      <c r="D989" s="1"/>
      <c r="E989" s="2"/>
      <c r="F989" s="2"/>
      <c r="G989" s="3"/>
      <c r="H989" s="4"/>
      <c r="I989" s="5"/>
      <c r="J989" s="4"/>
      <c r="K989" s="4"/>
      <c r="L989" s="1"/>
      <c r="M989" s="6"/>
    </row>
    <row r="990" spans="2:13" s="33" customFormat="1" x14ac:dyDescent="0.2">
      <c r="B990" s="1"/>
      <c r="C990" s="1"/>
      <c r="D990" s="1"/>
      <c r="E990" s="2"/>
      <c r="F990" s="2"/>
      <c r="G990" s="3"/>
      <c r="H990" s="4"/>
      <c r="I990" s="5"/>
      <c r="J990" s="4"/>
      <c r="K990" s="4"/>
      <c r="L990" s="1"/>
      <c r="M990" s="6"/>
    </row>
    <row r="991" spans="2:13" s="33" customFormat="1" x14ac:dyDescent="0.2">
      <c r="B991" s="1"/>
      <c r="C991" s="1"/>
      <c r="D991" s="1"/>
      <c r="E991" s="2"/>
      <c r="F991" s="2"/>
      <c r="G991" s="3"/>
      <c r="H991" s="4"/>
      <c r="I991" s="5"/>
      <c r="J991" s="4"/>
      <c r="K991" s="4"/>
      <c r="L991" s="1"/>
      <c r="M991" s="6"/>
    </row>
    <row r="992" spans="2:13" s="31" customFormat="1" ht="14.25" x14ac:dyDescent="0.2">
      <c r="B992" s="1"/>
      <c r="C992" s="1"/>
      <c r="D992" s="1"/>
      <c r="E992" s="2"/>
      <c r="F992" s="2"/>
      <c r="G992" s="3"/>
      <c r="H992" s="4"/>
      <c r="I992" s="5"/>
      <c r="J992" s="4"/>
      <c r="K992" s="4"/>
      <c r="L992" s="1"/>
      <c r="M992" s="6"/>
    </row>
    <row r="993" spans="2:13" s="33" customFormat="1" x14ac:dyDescent="0.2">
      <c r="B993" s="1"/>
      <c r="C993" s="1"/>
      <c r="D993" s="1"/>
      <c r="E993" s="2"/>
      <c r="F993" s="2"/>
      <c r="G993" s="3"/>
      <c r="H993" s="4"/>
      <c r="I993" s="5"/>
      <c r="J993" s="4"/>
      <c r="K993" s="4"/>
      <c r="L993" s="1"/>
      <c r="M993" s="6"/>
    </row>
    <row r="994" spans="2:13" s="33" customFormat="1" x14ac:dyDescent="0.2">
      <c r="B994" s="1"/>
      <c r="C994" s="1"/>
      <c r="D994" s="1"/>
      <c r="E994" s="2"/>
      <c r="F994" s="2"/>
      <c r="G994" s="3"/>
      <c r="H994" s="4"/>
      <c r="I994" s="5"/>
      <c r="J994" s="4"/>
      <c r="K994" s="4"/>
      <c r="L994" s="1"/>
      <c r="M994" s="6"/>
    </row>
    <row r="995" spans="2:13" s="31" customFormat="1" ht="14.25" x14ac:dyDescent="0.2">
      <c r="B995" s="1"/>
      <c r="C995" s="1"/>
      <c r="D995" s="1"/>
      <c r="E995" s="2"/>
      <c r="F995" s="2"/>
      <c r="G995" s="3"/>
      <c r="H995" s="4"/>
      <c r="I995" s="5"/>
      <c r="J995" s="4"/>
      <c r="K995" s="4"/>
      <c r="L995" s="1"/>
      <c r="M995" s="6"/>
    </row>
    <row r="1017" spans="2:13" s="33" customFormat="1" x14ac:dyDescent="0.2">
      <c r="B1017" s="1"/>
      <c r="C1017" s="1"/>
      <c r="D1017" s="1"/>
      <c r="E1017" s="2"/>
      <c r="F1017" s="2"/>
      <c r="G1017" s="3"/>
      <c r="H1017" s="4"/>
      <c r="I1017" s="5"/>
      <c r="J1017" s="4"/>
      <c r="K1017" s="4"/>
      <c r="L1017" s="1"/>
      <c r="M1017" s="6"/>
    </row>
  </sheetData>
  <mergeCells count="15">
    <mergeCell ref="B6:M6"/>
    <mergeCell ref="B2:M2"/>
    <mergeCell ref="B3:M3"/>
    <mergeCell ref="B4:M4"/>
    <mergeCell ref="B5:M5"/>
    <mergeCell ref="B859:M859"/>
    <mergeCell ref="B860:M860"/>
    <mergeCell ref="B851:K851"/>
    <mergeCell ref="B855:K855"/>
    <mergeCell ref="B853:E853"/>
    <mergeCell ref="O855:Q855"/>
    <mergeCell ref="O853:Q853"/>
    <mergeCell ref="O851:Q851"/>
    <mergeCell ref="B857:M857"/>
    <mergeCell ref="B858:M858"/>
  </mergeCells>
  <phoneticPr fontId="44" type="noConversion"/>
  <printOptions horizontalCentered="1"/>
  <pageMargins left="0.51181102362204722" right="0.51181102362204722" top="0.59055118110236227" bottom="0.59055118110236227" header="0.31496062992125984" footer="0.31496062992125984"/>
  <pageSetup paperSize="9" scale="45" orientation="landscape" r:id="rId1"/>
  <rowBreaks count="1" manualBreakCount="1">
    <brk id="824"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31"/>
  <sheetViews>
    <sheetView topLeftCell="A13" workbookViewId="0">
      <selection activeCell="Q21" sqref="Q21"/>
    </sheetView>
  </sheetViews>
  <sheetFormatPr defaultRowHeight="12.75" x14ac:dyDescent="0.2"/>
  <cols>
    <col min="3" max="3" width="36.5703125" customWidth="1"/>
    <col min="4" max="4" width="14" bestFit="1" customWidth="1"/>
    <col min="5" max="5" width="11.42578125" customWidth="1"/>
    <col min="7" max="7" width="0.28515625" customWidth="1"/>
    <col min="8" max="8" width="0.140625" customWidth="1"/>
    <col min="9" max="9" width="38.28515625" hidden="1" customWidth="1"/>
    <col min="10" max="10" width="8" hidden="1" customWidth="1"/>
    <col min="11" max="12" width="8.85546875" hidden="1" customWidth="1"/>
    <col min="13" max="13" width="1.7109375" hidden="1" customWidth="1"/>
    <col min="14" max="15" width="8.85546875" hidden="1" customWidth="1"/>
  </cols>
  <sheetData>
    <row r="1" spans="1:14" ht="13.5" thickBot="1" x14ac:dyDescent="0.25"/>
    <row r="2" spans="1:14" ht="15" x14ac:dyDescent="0.25">
      <c r="B2" s="171" t="s">
        <v>1720</v>
      </c>
      <c r="C2" s="171"/>
      <c r="D2" s="171"/>
      <c r="E2" s="171"/>
      <c r="M2" s="80"/>
      <c r="N2" s="81"/>
    </row>
    <row r="3" spans="1:14" ht="13.5" thickBot="1" x14ac:dyDescent="0.25"/>
    <row r="4" spans="1:14" x14ac:dyDescent="0.2">
      <c r="A4" s="82"/>
      <c r="B4" s="172" t="s">
        <v>1721</v>
      </c>
      <c r="C4" s="174" t="s">
        <v>1722</v>
      </c>
      <c r="D4" s="83" t="s">
        <v>16</v>
      </c>
      <c r="E4" s="84" t="s">
        <v>16</v>
      </c>
      <c r="F4" s="85"/>
      <c r="G4" s="86"/>
      <c r="M4" s="87"/>
      <c r="N4" s="88"/>
    </row>
    <row r="5" spans="1:14" ht="13.5" thickBot="1" x14ac:dyDescent="0.25">
      <c r="A5" s="82"/>
      <c r="B5" s="173"/>
      <c r="C5" s="175"/>
      <c r="D5" s="89" t="s">
        <v>1723</v>
      </c>
      <c r="E5" s="90" t="s">
        <v>1724</v>
      </c>
      <c r="F5" s="85"/>
      <c r="G5" s="86"/>
      <c r="M5" s="91"/>
      <c r="N5" s="92"/>
    </row>
    <row r="6" spans="1:14" x14ac:dyDescent="0.2">
      <c r="A6" s="82"/>
      <c r="B6" s="93"/>
      <c r="C6" s="94"/>
      <c r="D6" s="95"/>
      <c r="E6" s="96"/>
      <c r="F6" s="85"/>
      <c r="G6" s="86"/>
      <c r="M6" s="91"/>
      <c r="N6" s="92"/>
    </row>
    <row r="7" spans="1:14" x14ac:dyDescent="0.2">
      <c r="A7" s="82"/>
      <c r="B7" s="97">
        <v>1</v>
      </c>
      <c r="C7" s="98" t="s">
        <v>1725</v>
      </c>
      <c r="D7" s="99" t="s">
        <v>1726</v>
      </c>
      <c r="E7" s="100">
        <v>4</v>
      </c>
      <c r="F7" s="101"/>
      <c r="G7" s="102"/>
      <c r="M7" s="91"/>
      <c r="N7" s="92"/>
    </row>
    <row r="8" spans="1:14" x14ac:dyDescent="0.2">
      <c r="A8" s="82"/>
      <c r="B8" s="103" t="s">
        <v>4</v>
      </c>
      <c r="C8" s="104" t="s">
        <v>1727</v>
      </c>
      <c r="D8" s="105" t="s">
        <v>1726</v>
      </c>
      <c r="E8" s="106" t="s">
        <v>1726</v>
      </c>
      <c r="F8" s="107"/>
      <c r="G8" s="82"/>
      <c r="M8" s="91"/>
      <c r="N8" s="92"/>
    </row>
    <row r="9" spans="1:14" x14ac:dyDescent="0.2">
      <c r="A9" s="82"/>
      <c r="B9" s="103" t="s">
        <v>5</v>
      </c>
      <c r="C9" s="104" t="s">
        <v>1728</v>
      </c>
      <c r="D9" s="105" t="s">
        <v>1726</v>
      </c>
      <c r="E9" s="106" t="s">
        <v>1726</v>
      </c>
      <c r="F9" s="107"/>
      <c r="G9" s="82"/>
      <c r="M9" s="91"/>
      <c r="N9" s="92"/>
    </row>
    <row r="10" spans="1:14" x14ac:dyDescent="0.2">
      <c r="A10" s="82"/>
      <c r="B10" s="103" t="s">
        <v>19</v>
      </c>
      <c r="C10" s="104" t="s">
        <v>1729</v>
      </c>
      <c r="D10" s="105" t="s">
        <v>1726</v>
      </c>
      <c r="E10" s="106" t="s">
        <v>1726</v>
      </c>
      <c r="F10" s="107"/>
      <c r="G10" s="82"/>
      <c r="M10" s="91"/>
      <c r="N10" s="92"/>
    </row>
    <row r="11" spans="1:14" x14ac:dyDescent="0.2">
      <c r="A11" s="82"/>
      <c r="B11" s="108" t="s">
        <v>1726</v>
      </c>
      <c r="C11" s="104" t="s">
        <v>1726</v>
      </c>
      <c r="D11" s="105" t="s">
        <v>1726</v>
      </c>
      <c r="E11" s="106" t="s">
        <v>1726</v>
      </c>
      <c r="F11" s="107"/>
      <c r="G11" s="82"/>
      <c r="M11" s="91"/>
      <c r="N11" s="92"/>
    </row>
    <row r="12" spans="1:14" x14ac:dyDescent="0.2">
      <c r="A12" s="82"/>
      <c r="B12" s="97">
        <v>2</v>
      </c>
      <c r="C12" s="98" t="s">
        <v>1730</v>
      </c>
      <c r="D12" s="109">
        <f>SUM(D13:D15)</f>
        <v>8.65</v>
      </c>
      <c r="E12" s="110"/>
      <c r="F12" s="107"/>
      <c r="G12" s="102"/>
      <c r="M12" s="91"/>
      <c r="N12" s="92"/>
    </row>
    <row r="13" spans="1:14" x14ac:dyDescent="0.2">
      <c r="A13" s="82"/>
      <c r="B13" s="103" t="s">
        <v>6</v>
      </c>
      <c r="C13" s="111" t="s">
        <v>1731</v>
      </c>
      <c r="D13" s="105">
        <v>5</v>
      </c>
      <c r="E13" s="106"/>
      <c r="F13" s="107"/>
      <c r="G13" s="82"/>
      <c r="M13" s="91"/>
      <c r="N13" s="92"/>
    </row>
    <row r="14" spans="1:14" ht="13.5" thickBot="1" x14ac:dyDescent="0.25">
      <c r="A14" s="82"/>
      <c r="B14" s="103" t="s">
        <v>1732</v>
      </c>
      <c r="C14" s="104" t="s">
        <v>1733</v>
      </c>
      <c r="D14" s="105">
        <v>0.65</v>
      </c>
      <c r="E14" s="106"/>
      <c r="F14" s="107"/>
      <c r="G14" s="82"/>
      <c r="M14" s="112"/>
      <c r="N14" s="113"/>
    </row>
    <row r="15" spans="1:14" x14ac:dyDescent="0.2">
      <c r="A15" s="82"/>
      <c r="B15" s="103" t="s">
        <v>1734</v>
      </c>
      <c r="C15" s="104" t="s">
        <v>1735</v>
      </c>
      <c r="D15" s="114">
        <v>3</v>
      </c>
      <c r="E15" s="106"/>
      <c r="F15" s="107"/>
      <c r="G15" s="115"/>
    </row>
    <row r="16" spans="1:14" x14ac:dyDescent="0.2">
      <c r="A16" s="82"/>
      <c r="B16" s="108"/>
      <c r="C16" s="104"/>
      <c r="D16" s="105"/>
      <c r="E16" s="106"/>
      <c r="F16" s="107"/>
      <c r="G16" s="102"/>
    </row>
    <row r="17" spans="1:7" x14ac:dyDescent="0.2">
      <c r="A17" s="82"/>
      <c r="B17" s="97">
        <v>3</v>
      </c>
      <c r="C17" s="98" t="s">
        <v>1736</v>
      </c>
      <c r="D17" s="116" t="s">
        <v>1726</v>
      </c>
      <c r="E17" s="110">
        <f>SUM(E18:E20)</f>
        <v>2.4700000000000002</v>
      </c>
      <c r="F17" s="107"/>
      <c r="G17" s="102"/>
    </row>
    <row r="18" spans="1:7" x14ac:dyDescent="0.2">
      <c r="A18" s="82"/>
      <c r="B18" s="103" t="s">
        <v>124</v>
      </c>
      <c r="C18" s="104" t="s">
        <v>1737</v>
      </c>
      <c r="D18" s="105"/>
      <c r="E18" s="106">
        <v>0.8</v>
      </c>
      <c r="F18" s="107"/>
      <c r="G18" s="102"/>
    </row>
    <row r="19" spans="1:7" x14ac:dyDescent="0.2">
      <c r="A19" s="82"/>
      <c r="B19" s="103" t="s">
        <v>398</v>
      </c>
      <c r="C19" s="104" t="s">
        <v>1738</v>
      </c>
      <c r="D19" s="105"/>
      <c r="E19" s="106">
        <v>1.27</v>
      </c>
      <c r="F19" s="107"/>
      <c r="G19" s="102"/>
    </row>
    <row r="20" spans="1:7" x14ac:dyDescent="0.2">
      <c r="A20" s="82"/>
      <c r="B20" s="103" t="s">
        <v>398</v>
      </c>
      <c r="C20" s="104" t="s">
        <v>1739</v>
      </c>
      <c r="D20" s="105"/>
      <c r="E20" s="106">
        <v>0.4</v>
      </c>
      <c r="F20" s="107"/>
      <c r="G20" s="102"/>
    </row>
    <row r="21" spans="1:7" x14ac:dyDescent="0.2">
      <c r="A21" s="82"/>
      <c r="B21" s="108"/>
      <c r="C21" s="104"/>
      <c r="D21" s="105"/>
      <c r="E21" s="106"/>
      <c r="F21" s="107"/>
      <c r="G21" s="102"/>
    </row>
    <row r="22" spans="1:7" x14ac:dyDescent="0.2">
      <c r="A22" s="82"/>
      <c r="B22" s="97">
        <v>4</v>
      </c>
      <c r="C22" s="98" t="s">
        <v>1740</v>
      </c>
      <c r="D22" s="116" t="s">
        <v>1726</v>
      </c>
      <c r="E22" s="110">
        <v>1.23</v>
      </c>
      <c r="F22" s="107"/>
      <c r="G22" s="102"/>
    </row>
    <row r="23" spans="1:7" x14ac:dyDescent="0.2">
      <c r="A23" s="82"/>
      <c r="B23" s="108"/>
      <c r="C23" s="104"/>
      <c r="D23" s="105"/>
      <c r="E23" s="106"/>
      <c r="F23" s="107"/>
      <c r="G23" s="102"/>
    </row>
    <row r="24" spans="1:7" x14ac:dyDescent="0.2">
      <c r="A24" s="82"/>
      <c r="B24" s="97">
        <v>5</v>
      </c>
      <c r="C24" s="98" t="s">
        <v>1741</v>
      </c>
      <c r="D24" s="117"/>
      <c r="E24" s="110">
        <v>10</v>
      </c>
      <c r="F24" s="107"/>
      <c r="G24" s="102"/>
    </row>
    <row r="25" spans="1:7" ht="13.5" thickBot="1" x14ac:dyDescent="0.25">
      <c r="A25" s="82"/>
      <c r="B25" s="108"/>
      <c r="C25" s="104"/>
      <c r="D25" s="118"/>
      <c r="E25" s="119"/>
      <c r="F25" s="107"/>
      <c r="G25" s="82"/>
    </row>
    <row r="26" spans="1:7" ht="13.5" thickBot="1" x14ac:dyDescent="0.25">
      <c r="A26" s="82"/>
      <c r="B26" s="120" t="s">
        <v>1726</v>
      </c>
      <c r="C26" s="121" t="s">
        <v>1742</v>
      </c>
      <c r="D26" s="122" t="s">
        <v>1726</v>
      </c>
      <c r="E26" s="123">
        <f>ROUND((((1+(E7%+E18%+E19%+E20%))*(1+E22%)*(1+E24%)/(1-D12%))-(1))*100,2)</f>
        <v>29.78</v>
      </c>
      <c r="F26" s="107"/>
      <c r="G26" s="102"/>
    </row>
    <row r="27" spans="1:7" x14ac:dyDescent="0.2">
      <c r="A27" s="82"/>
      <c r="B27" s="82"/>
      <c r="C27" s="82"/>
      <c r="D27" s="82"/>
      <c r="E27" s="82"/>
      <c r="F27" s="82"/>
      <c r="G27" s="82"/>
    </row>
    <row r="28" spans="1:7" ht="18" x14ac:dyDescent="0.2">
      <c r="A28" s="82"/>
      <c r="B28" s="124"/>
      <c r="C28" s="124"/>
      <c r="D28" s="124"/>
      <c r="E28" s="124"/>
      <c r="F28" s="124"/>
      <c r="G28" s="82"/>
    </row>
    <row r="29" spans="1:7" ht="18" x14ac:dyDescent="0.2">
      <c r="A29" s="82"/>
      <c r="B29" s="176" t="s">
        <v>1743</v>
      </c>
      <c r="C29" s="176"/>
      <c r="D29" s="130"/>
      <c r="E29" s="82"/>
      <c r="F29" s="82"/>
      <c r="G29" s="82"/>
    </row>
    <row r="30" spans="1:7" x14ac:dyDescent="0.2">
      <c r="A30" s="82"/>
      <c r="B30" s="177" t="s">
        <v>1726</v>
      </c>
      <c r="C30" s="177"/>
      <c r="D30" s="82"/>
      <c r="E30" s="82"/>
      <c r="F30" s="82"/>
      <c r="G30" s="82"/>
    </row>
    <row r="31" spans="1:7" ht="15.75" x14ac:dyDescent="0.2">
      <c r="A31" s="82"/>
      <c r="B31" s="125" t="s">
        <v>1744</v>
      </c>
      <c r="C31" s="82"/>
      <c r="D31" s="82"/>
      <c r="E31" s="82"/>
      <c r="F31" s="82"/>
      <c r="G31" s="82"/>
    </row>
  </sheetData>
  <mergeCells count="5">
    <mergeCell ref="B2:E2"/>
    <mergeCell ref="B4:B5"/>
    <mergeCell ref="C4:C5"/>
    <mergeCell ref="B29:C29"/>
    <mergeCell ref="B30:C30"/>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7"/>
  <sheetViews>
    <sheetView workbookViewId="0"/>
  </sheetViews>
  <sheetFormatPr defaultRowHeight="12.75" x14ac:dyDescent="0.2"/>
  <sheetData>
    <row r="3" spans="2:2" x14ac:dyDescent="0.2">
      <c r="B3">
        <v>4.8</v>
      </c>
    </row>
    <row r="4" spans="2:2" x14ac:dyDescent="0.2">
      <c r="B4">
        <v>4.8</v>
      </c>
    </row>
    <row r="5" spans="2:2" x14ac:dyDescent="0.2">
      <c r="B5">
        <v>3</v>
      </c>
    </row>
    <row r="6" spans="2:2" x14ac:dyDescent="0.2">
      <c r="B6">
        <v>0.125</v>
      </c>
    </row>
    <row r="7" spans="2:2" x14ac:dyDescent="0.2">
      <c r="B7">
        <f>SUM(B3:B6)</f>
        <v>12.725</v>
      </c>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E3"/>
  <sheetViews>
    <sheetView workbookViewId="0"/>
  </sheetViews>
  <sheetFormatPr defaultRowHeight="12.75" x14ac:dyDescent="0.2"/>
  <sheetData>
    <row r="3" spans="4:5" x14ac:dyDescent="0.2">
      <c r="D3">
        <f>2.25*1</f>
        <v>2.25</v>
      </c>
      <c r="E3">
        <f>54/D3</f>
        <v>24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Planilha</vt:lpstr>
      <vt:lpstr>BDI</vt:lpstr>
      <vt:lpstr>Plan3</vt:lpstr>
      <vt:lpstr>Plan1</vt:lpstr>
      <vt:lpstr>Planilha!Area_de_impressao</vt:lpstr>
      <vt:lpstr>Planilha!Titulos_de_impressao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Paulo André Silva Campos</cp:lastModifiedBy>
  <cp:lastPrinted>2026-03-24T13:59:43Z</cp:lastPrinted>
  <dcterms:created xsi:type="dcterms:W3CDTF">1997-01-10T22:22:50Z</dcterms:created>
  <dcterms:modified xsi:type="dcterms:W3CDTF">2026-04-16T16:09:36Z</dcterms:modified>
</cp:coreProperties>
</file>